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600" activeTab="0"/>
  </bookViews>
  <sheets>
    <sheet name="送金表" sheetId="1" r:id="rId1"/>
    <sheet name="申込（旧）" sheetId="2" state="hidden" r:id="rId2"/>
    <sheet name="記入例" sheetId="3" state="hidden" r:id="rId3"/>
  </sheets>
  <definedNames>
    <definedName name="_xlnm.Print_Area" localSheetId="1">'申込（旧）'!$A$1:$R$42</definedName>
    <definedName name="_xlnm.Print_Area" localSheetId="0">'送金表'!$A$1:$G$32</definedName>
    <definedName name="ブロック内公認レース">#REF!</definedName>
    <definedName name="ブロック内公認大会">#REF!</definedName>
    <definedName name="リフト券">#REF!</definedName>
  </definedNames>
  <calcPr fullCalcOnLoad="1"/>
</workbook>
</file>

<file path=xl/sharedStrings.xml><?xml version="1.0" encoding="utf-8"?>
<sst xmlns="http://schemas.openxmlformats.org/spreadsheetml/2006/main" count="138" uniqueCount="92">
  <si>
    <t>Code
選手コード</t>
  </si>
  <si>
    <r>
      <rPr>
        <sz val="7"/>
        <rFont val="ＭＳ Ｐゴシック"/>
        <family val="3"/>
      </rPr>
      <t>Competition (Name/Place)</t>
    </r>
    <r>
      <rPr>
        <sz val="11"/>
        <rFont val="ＭＳ Ｐゴシック"/>
        <family val="3"/>
      </rPr>
      <t xml:space="preserve"> 
競技会
（名称／開催地）</t>
    </r>
  </si>
  <si>
    <t>大会送金案内書</t>
  </si>
  <si>
    <r>
      <rPr>
        <sz val="8"/>
        <rFont val="ＭＳ Ｐゴシック"/>
        <family val="3"/>
      </rPr>
      <t>Surname First Name</t>
    </r>
    <r>
      <rPr>
        <sz val="11"/>
        <rFont val="ＭＳ Ｐゴシック"/>
        <family val="3"/>
      </rPr>
      <t xml:space="preserve">
氏　　　　名</t>
    </r>
  </si>
  <si>
    <t>TEL</t>
  </si>
  <si>
    <t>を参加する期日の欄に記入する。</t>
  </si>
  <si>
    <t>広島　太郎</t>
  </si>
  <si>
    <t>(FIS)</t>
  </si>
  <si>
    <t>連絡先</t>
  </si>
  <si>
    <t>TOSYアルペン</t>
  </si>
  <si>
    <t>携帯電話</t>
  </si>
  <si>
    <t>到着日</t>
  </si>
  <si>
    <t>性別</t>
  </si>
  <si>
    <t>到着日の夕食</t>
  </si>
  <si>
    <t>生年</t>
  </si>
  <si>
    <t>×</t>
  </si>
  <si>
    <t>送金者</t>
  </si>
  <si>
    <t>出発日</t>
  </si>
  <si>
    <t>-</t>
  </si>
  <si>
    <t>緊急連絡先
(携帯電話)</t>
  </si>
  <si>
    <t>氷ノ山アルペン</t>
  </si>
  <si>
    <t>FIS. SAJポイントを持っていない場合</t>
  </si>
  <si>
    <t>備考欄</t>
  </si>
  <si>
    <t>宿泊
希望</t>
  </si>
  <si>
    <t>○</t>
  </si>
  <si>
    <t>K1</t>
  </si>
  <si>
    <t>携帯アドレス</t>
  </si>
  <si>
    <t>　　　　　　　　　振込先：　広島北部農協　千代田支店　0055812　　口座名：広島県スキー連盟アルペン部　西村豊</t>
  </si>
  <si>
    <t>（1/26～29）</t>
  </si>
  <si>
    <t>男</t>
  </si>
  <si>
    <t>その種目にエントリーしない場合</t>
  </si>
  <si>
    <t>※　申込先　　〒731-1705　　広島県山県郡北広島町西宗248　　西村　豊　　　携帯：090-7773-5136</t>
  </si>
  <si>
    <t>－</t>
  </si>
  <si>
    <t>女</t>
  </si>
  <si>
    <t>　　　　　　　　  メールでの申し込みの場合、受付について返信します。返信がない場合は電話ください。</t>
  </si>
  <si>
    <t>※　参加料　　口座振込（現金はご遠慮ください）、別紙送金表も送付ください。</t>
  </si>
  <si>
    <t>※　申込〆切　　</t>
  </si>
  <si>
    <t>高松宮杯大山アルペン</t>
  </si>
  <si>
    <t>00.00</t>
  </si>
  <si>
    <t>国境スラローム</t>
  </si>
  <si>
    <t>西日本アルペン</t>
  </si>
  <si>
    <t>記入（入力）上の注意</t>
  </si>
  <si>
    <t>1/20</t>
  </si>
  <si>
    <t>大会名</t>
  </si>
  <si>
    <t>団体名</t>
  </si>
  <si>
    <t>携帯電話</t>
  </si>
  <si>
    <t>送金内訳</t>
  </si>
  <si>
    <t>参加料（円）</t>
  </si>
  <si>
    <t>人数</t>
  </si>
  <si>
    <t>参加料合計(円)</t>
  </si>
  <si>
    <t>備　　考</t>
  </si>
  <si>
    <t>開催日</t>
  </si>
  <si>
    <t>合　　計</t>
  </si>
  <si>
    <t>←合計欄は自動計算します。</t>
  </si>
  <si>
    <t>２０１4-２０１5  ブロック内FIS,B級,チルドレン公認レース申込書（広島県用）</t>
  </si>
  <si>
    <t>（1/21～22）</t>
  </si>
  <si>
    <t>□</t>
  </si>
  <si>
    <t>FIS</t>
  </si>
  <si>
    <t>　</t>
  </si>
  <si>
    <t>／</t>
  </si>
  <si>
    <t>B</t>
  </si>
  <si>
    <t>K2</t>
  </si>
  <si>
    <t>　　 ※ＦＩＳ、Ｂ、K1,K2の□に✓を入れ、大会名を記入してください。</t>
  </si>
  <si>
    <r>
      <rPr>
        <sz val="6"/>
        <rFont val="ＭＳ Ｐゴシック"/>
        <family val="3"/>
      </rPr>
      <t>National Association</t>
    </r>
    <r>
      <rPr>
        <sz val="11"/>
        <rFont val="ＭＳ Ｐゴシック"/>
        <family val="3"/>
      </rPr>
      <t xml:space="preserve">
チーム名</t>
    </r>
  </si>
  <si>
    <r>
      <rPr>
        <sz val="7"/>
        <rFont val="ＭＳ Ｐゴシック"/>
        <family val="3"/>
      </rPr>
      <t>Responsible for entry</t>
    </r>
    <r>
      <rPr>
        <sz val="9"/>
        <rFont val="ＭＳ Ｐゴシック"/>
        <family val="3"/>
      </rPr>
      <t xml:space="preserve">
エントリー責任者</t>
    </r>
  </si>
  <si>
    <t>FAX</t>
  </si>
  <si>
    <t>開催日及びポイント</t>
  </si>
  <si>
    <t>到着日
の宿泊</t>
  </si>
  <si>
    <r>
      <t>リ</t>
    </r>
    <r>
      <rPr>
        <sz val="11"/>
        <rFont val="ＭＳ Ｐゴシック"/>
        <family val="3"/>
      </rPr>
      <t>フト券申込み
（</t>
    </r>
    <r>
      <rPr>
        <sz val="9"/>
        <rFont val="ＭＳ Ｐゴシック"/>
        <family val="3"/>
      </rPr>
      <t>斡旋がある時</t>
    </r>
    <r>
      <rPr>
        <sz val="11"/>
        <rFont val="ＭＳ Ｐゴシック"/>
        <family val="3"/>
      </rPr>
      <t>）</t>
    </r>
  </si>
  <si>
    <t>1/19</t>
  </si>
  <si>
    <t>1/20～20</t>
  </si>
  <si>
    <t>広島　ハナコ</t>
  </si>
  <si>
    <t>1/21</t>
  </si>
  <si>
    <t>1/20～21</t>
  </si>
  <si>
    <t>FIS. SAJポイントを持っている場合</t>
  </si>
  <si>
    <t>※　到着日の夕食、宿泊の希望ありは○、なしは×を必ず記入してください。</t>
  </si>
  <si>
    <t>※　宿泊希望は選手と確実に確認を取ってください。宿泊場所は指定になります。</t>
  </si>
  <si>
    <t>※　リフト券の購入について、大会本部から斡旋があり、県連でまとめて購入しなければならない場合は、大会本部に事前に申込みます。申し込み後のキャンセルはできません。斡旋がない場合は個人で購入してください。</t>
  </si>
  <si>
    <t>　　　　　　　　  できる限りメールで申し込んでください。　アドレス　yataitenis@yahoo.co.jp</t>
  </si>
  <si>
    <t>*</t>
  </si>
  <si>
    <t>(B,K2)</t>
  </si>
  <si>
    <t>オクカンカップ</t>
  </si>
  <si>
    <t>（1/17～19）</t>
  </si>
  <si>
    <t>(B,K1,K2)</t>
  </si>
  <si>
    <t>ｻｰﾃｨﾜﾝ&amp;ﾏｯｸｱｰｽ</t>
  </si>
  <si>
    <t>（1/22～23）</t>
  </si>
  <si>
    <t>（1/29～1/31）</t>
  </si>
  <si>
    <t>（3/12～15）</t>
  </si>
  <si>
    <t>（3/20～22）</t>
  </si>
  <si>
    <t>大山カップアルペン</t>
  </si>
  <si>
    <t>（3/27～29）</t>
  </si>
  <si>
    <t>大会申込書・送金案内書　記入例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</si>
</sst>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0000000"/>
    <numFmt numFmtId="178" formatCode="0.00;&quot;▲ &quot;0.00"/>
    <numFmt numFmtId="179" formatCode="#,##0_);[Red]\(#,##0\)"/>
    <numFmt numFmtId="180" formatCode="[$-411]ggge&quot;年&quot;m&quot;月&quot;d&quot;日&quot;;@"/>
    <numFmt numFmtId="181" formatCode="[$-411]ge\.m\.d;@"/>
    <numFmt numFmtId="182" formatCode="#,##0_ ;[Red]\-#,##0\ "/>
    <numFmt numFmtId="183" formatCode="yyyy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color indexed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18"/>
      <color indexed="8"/>
      <name val="ＭＳ 明朝"/>
      <family val="1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 applyProtection="1">
      <alignment horizontal="center" vertical="center" shrinkToFit="1"/>
      <protection hidden="1"/>
    </xf>
    <xf numFmtId="177" fontId="1" fillId="0" borderId="13" xfId="0" applyNumberFormat="1" applyFont="1" applyBorder="1" applyAlignment="1" applyProtection="1" quotePrefix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 quotePrefix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80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76" fontId="0" fillId="0" borderId="14" xfId="0" applyNumberFormat="1" applyBorder="1" applyAlignment="1" applyProtection="1">
      <alignment horizontal="center" vertical="center"/>
      <protection hidden="1"/>
    </xf>
    <xf numFmtId="182" fontId="0" fillId="0" borderId="14" xfId="48" applyNumberFormat="1" applyFont="1" applyBorder="1" applyAlignment="1" applyProtection="1">
      <alignment vertical="center"/>
      <protection locked="0"/>
    </xf>
    <xf numFmtId="182" fontId="0" fillId="0" borderId="14" xfId="48" applyNumberFormat="1" applyFont="1" applyBorder="1" applyAlignment="1" applyProtection="1">
      <alignment vertical="center"/>
      <protection hidden="1"/>
    </xf>
    <xf numFmtId="182" fontId="0" fillId="0" borderId="18" xfId="48" applyNumberFormat="1" applyFon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hidden="1"/>
    </xf>
    <xf numFmtId="182" fontId="0" fillId="0" borderId="19" xfId="48" applyNumberFormat="1" applyFont="1" applyBorder="1" applyAlignment="1" applyProtection="1">
      <alignment vertical="center"/>
      <protection locked="0"/>
    </xf>
    <xf numFmtId="182" fontId="0" fillId="0" borderId="19" xfId="48" applyNumberFormat="1" applyFont="1" applyBorder="1" applyAlignment="1" applyProtection="1">
      <alignment vertical="center"/>
      <protection hidden="1"/>
    </xf>
    <xf numFmtId="182" fontId="0" fillId="0" borderId="20" xfId="48" applyNumberFormat="1" applyFont="1" applyBorder="1" applyAlignment="1" applyProtection="1">
      <alignment vertical="center"/>
      <protection locked="0"/>
    </xf>
    <xf numFmtId="182" fontId="1" fillId="0" borderId="16" xfId="48" applyNumberFormat="1" applyFont="1" applyBorder="1" applyAlignment="1" applyProtection="1">
      <alignment vertical="center"/>
      <protection hidden="1"/>
    </xf>
    <xf numFmtId="38" fontId="0" fillId="0" borderId="21" xfId="48" applyFont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vertical="center"/>
    </xf>
    <xf numFmtId="0" fontId="1" fillId="0" borderId="23" xfId="0" applyFont="1" applyBorder="1" applyAlignment="1" applyProtection="1">
      <alignment horizontal="center" vertical="top"/>
      <protection hidden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 wrapText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178" fontId="27" fillId="0" borderId="14" xfId="0" applyNumberFormat="1" applyFont="1" applyBorder="1" applyAlignment="1" applyProtection="1">
      <alignment horizontal="right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178" fontId="27" fillId="0" borderId="14" xfId="0" applyNumberFormat="1" applyFont="1" applyBorder="1" applyAlignment="1" applyProtection="1" quotePrefix="1">
      <alignment horizontal="right" vertical="center"/>
      <protection locked="0"/>
    </xf>
    <xf numFmtId="177" fontId="1" fillId="0" borderId="26" xfId="0" applyNumberFormat="1" applyFont="1" applyBorder="1" applyAlignment="1" applyProtection="1" quotePrefix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78" fontId="27" fillId="0" borderId="16" xfId="0" applyNumberFormat="1" applyFont="1" applyBorder="1" applyAlignment="1" applyProtection="1" quotePrefix="1">
      <alignment horizontal="right" vertical="center"/>
      <protection locked="0"/>
    </xf>
    <xf numFmtId="178" fontId="27" fillId="0" borderId="1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60" applyFont="1" applyAlignment="1">
      <alignment horizontal="center" vertical="center"/>
      <protection/>
    </xf>
    <xf numFmtId="0" fontId="32" fillId="0" borderId="0" xfId="60" applyFont="1" applyAlignment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4" fillId="0" borderId="50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1" fillId="0" borderId="52" xfId="0" applyFont="1" applyBorder="1" applyAlignment="1">
      <alignment horizontal="distributed" vertical="center" indent="1"/>
    </xf>
    <xf numFmtId="0" fontId="1" fillId="0" borderId="53" xfId="0" applyFont="1" applyBorder="1" applyAlignment="1">
      <alignment horizontal="distributed" vertical="center" indent="1"/>
    </xf>
    <xf numFmtId="0" fontId="1" fillId="22" borderId="54" xfId="0" applyFont="1" applyFill="1" applyBorder="1" applyAlignment="1" applyProtection="1">
      <alignment horizontal="center" vertical="center"/>
      <protection locked="0"/>
    </xf>
    <xf numFmtId="0" fontId="1" fillId="22" borderId="55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1" fillId="0" borderId="56" xfId="0" applyFont="1" applyBorder="1" applyAlignment="1">
      <alignment horizontal="distributed" vertical="center" indent="1"/>
    </xf>
    <xf numFmtId="0" fontId="1" fillId="0" borderId="54" xfId="0" applyFont="1" applyBorder="1" applyAlignment="1">
      <alignment horizontal="distributed" vertical="center" indent="1"/>
    </xf>
    <xf numFmtId="0" fontId="22" fillId="0" borderId="0" xfId="0" applyFont="1" applyAlignment="1">
      <alignment horizontal="center" vertical="center"/>
    </xf>
    <xf numFmtId="0" fontId="29" fillId="0" borderId="41" xfId="0" applyFont="1" applyBorder="1" applyAlignment="1">
      <alignment vertical="center"/>
    </xf>
    <xf numFmtId="0" fontId="0" fillId="0" borderId="44" xfId="0" applyBorder="1" applyAlignment="1" applyProtection="1">
      <alignment horizontal="center" vertical="center"/>
      <protection locked="0"/>
    </xf>
    <xf numFmtId="183" fontId="1" fillId="0" borderId="0" xfId="0" applyNumberFormat="1" applyFont="1" applyAlignment="1">
      <alignment horizontal="left"/>
    </xf>
    <xf numFmtId="183" fontId="0" fillId="0" borderId="0" xfId="0" applyNumberFormat="1" applyFont="1" applyAlignment="1">
      <alignment horizontal="left"/>
    </xf>
    <xf numFmtId="0" fontId="1" fillId="0" borderId="16" xfId="0" applyFont="1" applyBorder="1" applyAlignment="1" applyProtection="1">
      <alignment horizontal="center" vertical="center"/>
      <protection locked="0"/>
    </xf>
    <xf numFmtId="49" fontId="1" fillId="0" borderId="57" xfId="0" applyNumberFormat="1" applyFont="1" applyBorder="1" applyAlignment="1" applyProtection="1">
      <alignment horizontal="center" vertical="center"/>
      <protection locked="0"/>
    </xf>
    <xf numFmtId="49" fontId="1" fillId="0" borderId="58" xfId="0" applyNumberFormat="1" applyFont="1" applyBorder="1" applyAlignment="1" applyProtection="1">
      <alignment horizontal="center" vertical="center"/>
      <protection locked="0"/>
    </xf>
    <xf numFmtId="49" fontId="1" fillId="0" borderId="43" xfId="0" applyNumberFormat="1" applyFont="1" applyBorder="1" applyAlignment="1" applyProtection="1">
      <alignment horizontal="center" vertical="center"/>
      <protection locked="0"/>
    </xf>
    <xf numFmtId="49" fontId="1" fillId="0" borderId="44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top"/>
      <protection hidden="1"/>
    </xf>
    <xf numFmtId="0" fontId="0" fillId="0" borderId="59" xfId="0" applyFont="1" applyBorder="1" applyAlignment="1" applyProtection="1">
      <alignment horizontal="right" vertical="top"/>
      <protection hidden="1"/>
    </xf>
    <xf numFmtId="0" fontId="30" fillId="0" borderId="0" xfId="0" applyFont="1" applyBorder="1" applyAlignment="1">
      <alignment horizontal="center" vertical="top"/>
    </xf>
    <xf numFmtId="0" fontId="25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60" xfId="0" applyFont="1" applyBorder="1" applyAlignment="1">
      <alignment vertical="center"/>
    </xf>
    <xf numFmtId="0" fontId="30" fillId="0" borderId="50" xfId="0" applyFont="1" applyBorder="1" applyAlignment="1">
      <alignment horizontal="center"/>
    </xf>
    <xf numFmtId="0" fontId="23" fillId="0" borderId="5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50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_P11西日本強化選手2004-5_P11西日本強化選手2004-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10</xdr:col>
      <xdr:colOff>457200</xdr:colOff>
      <xdr:row>27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354" r="2478"/>
        <a:stretch>
          <a:fillRect/>
        </a:stretch>
      </xdr:blipFill>
      <xdr:spPr>
        <a:xfrm>
          <a:off x="0" y="400050"/>
          <a:ext cx="73152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28</xdr:row>
      <xdr:rowOff>171450</xdr:rowOff>
    </xdr:from>
    <xdr:to>
      <xdr:col>10</xdr:col>
      <xdr:colOff>647700</xdr:colOff>
      <xdr:row>58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276850"/>
          <a:ext cx="71532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3</xdr:row>
      <xdr:rowOff>57150</xdr:rowOff>
    </xdr:from>
    <xdr:to>
      <xdr:col>3</xdr:col>
      <xdr:colOff>47625</xdr:colOff>
      <xdr:row>5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47700" y="638175"/>
          <a:ext cx="1457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2013-2014</a:t>
          </a:r>
        </a:p>
      </xdr:txBody>
    </xdr:sp>
    <xdr:clientData/>
  </xdr:twoCellAnchor>
  <xdr:twoCellAnchor>
    <xdr:from>
      <xdr:col>4</xdr:col>
      <xdr:colOff>180975</xdr:colOff>
      <xdr:row>6</xdr:row>
      <xdr:rowOff>152400</xdr:rowOff>
    </xdr:from>
    <xdr:to>
      <xdr:col>4</xdr:col>
      <xdr:colOff>628650</xdr:colOff>
      <xdr:row>8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24175" y="1276350"/>
          <a:ext cx="447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showZeros="0" tabSelected="1" zoomScalePageLayoutView="0" workbookViewId="0" topLeftCell="A1">
      <selection activeCell="I43" sqref="I43"/>
    </sheetView>
  </sheetViews>
  <sheetFormatPr defaultColWidth="9.00390625" defaultRowHeight="13.5"/>
  <cols>
    <col min="1" max="1" width="5.625" style="26" customWidth="1"/>
    <col min="2" max="2" width="10.625" style="26" customWidth="1"/>
    <col min="3" max="3" width="11.625" style="26" customWidth="1"/>
    <col min="4" max="4" width="9.625" style="26" customWidth="1"/>
    <col min="5" max="6" width="11.625" style="26" customWidth="1"/>
    <col min="7" max="7" width="20.625" style="26" customWidth="1"/>
    <col min="8" max="8" width="4.625" style="26" customWidth="1"/>
    <col min="9" max="9" width="56.625" style="26" customWidth="1"/>
    <col min="10" max="10" width="9.00390625" style="26" bestFit="1" customWidth="1"/>
    <col min="11" max="16384" width="9.00390625" style="26" customWidth="1"/>
  </cols>
  <sheetData>
    <row r="1" spans="1:9" ht="24" customHeight="1">
      <c r="A1" s="128" t="s">
        <v>2</v>
      </c>
      <c r="B1" s="128"/>
      <c r="C1" s="128"/>
      <c r="D1" s="128"/>
      <c r="E1" s="128"/>
      <c r="F1" s="128"/>
      <c r="G1" s="128"/>
      <c r="I1" s="27" t="s">
        <v>41</v>
      </c>
    </row>
    <row r="2" spans="1:9" ht="13.5" customHeight="1">
      <c r="A2" s="129"/>
      <c r="B2" s="129"/>
      <c r="C2" s="129"/>
      <c r="D2" s="129"/>
      <c r="E2" s="129"/>
      <c r="F2" s="129"/>
      <c r="G2" s="129"/>
      <c r="I2" s="28"/>
    </row>
    <row r="3" spans="1:9" ht="24" customHeight="1">
      <c r="A3" s="122" t="s">
        <v>16</v>
      </c>
      <c r="B3" s="123"/>
      <c r="C3" s="77"/>
      <c r="D3" s="77"/>
      <c r="E3" s="77"/>
      <c r="F3" s="77"/>
      <c r="G3" s="130"/>
      <c r="I3" s="3" t="str">
        <f>IF(C3="","←送金された方の氏名を入力","")</f>
        <v>←送金された方の氏名を入力</v>
      </c>
    </row>
    <row r="4" spans="1:9" ht="24" customHeight="1">
      <c r="A4" s="122" t="s">
        <v>44</v>
      </c>
      <c r="B4" s="123"/>
      <c r="C4" s="124"/>
      <c r="D4" s="124"/>
      <c r="E4" s="124"/>
      <c r="F4" s="124"/>
      <c r="G4" s="124"/>
      <c r="I4" s="3" t="str">
        <f>IF(C4="","←団体名を入力","")</f>
        <v>←団体名を入力</v>
      </c>
    </row>
    <row r="5" spans="1:9" ht="24" customHeight="1">
      <c r="A5" s="122" t="s">
        <v>45</v>
      </c>
      <c r="B5" s="123"/>
      <c r="C5" s="124"/>
      <c r="D5" s="124"/>
      <c r="E5" s="124"/>
      <c r="F5" s="124"/>
      <c r="G5" s="124"/>
      <c r="I5" s="3" t="str">
        <f>IF(C5="","←送金された方の連絡先（携帯電話）を入力","")</f>
        <v>←送金された方の連絡先（携帯電話）を入力</v>
      </c>
    </row>
    <row r="6" spans="1:9" ht="13.5" customHeight="1">
      <c r="A6" s="125"/>
      <c r="B6" s="125"/>
      <c r="C6" s="125"/>
      <c r="D6" s="125"/>
      <c r="E6" s="125"/>
      <c r="F6" s="125"/>
      <c r="G6" s="125"/>
      <c r="I6" s="3"/>
    </row>
    <row r="7" spans="1:9" ht="24" customHeight="1">
      <c r="A7" s="126" t="s">
        <v>43</v>
      </c>
      <c r="B7" s="127"/>
      <c r="C7" s="120"/>
      <c r="D7" s="120"/>
      <c r="E7" s="120"/>
      <c r="F7" s="120"/>
      <c r="G7" s="121"/>
      <c r="I7" s="3"/>
    </row>
    <row r="8" spans="1:9" ht="24" customHeight="1">
      <c r="A8" s="114" t="s">
        <v>46</v>
      </c>
      <c r="B8" s="115"/>
      <c r="C8" s="29" t="s">
        <v>47</v>
      </c>
      <c r="D8" s="29" t="s">
        <v>48</v>
      </c>
      <c r="E8" s="29" t="s">
        <v>49</v>
      </c>
      <c r="F8" s="29"/>
      <c r="G8" s="30" t="s">
        <v>50</v>
      </c>
      <c r="I8" s="3" t="str">
        <f>IF(C7="","　 リストにない場合は，直接入力してください。",IF(C7="　","　 リストにない場合は，直接入力してください。",""))</f>
        <v>　 リストにない場合は，直接入力してください。</v>
      </c>
    </row>
    <row r="9" spans="1:9" ht="24" customHeight="1">
      <c r="A9" s="116" t="s">
        <v>51</v>
      </c>
      <c r="B9" s="31">
        <f>IF(C7="","",IF(VLOOKUP(C7,#REF!,8,FALSE)="","",VLOOKUP(C7,#REF!,8,FALSE)))</f>
      </c>
      <c r="C9" s="32"/>
      <c r="D9" s="32"/>
      <c r="E9" s="33">
        <f>+C9*D9</f>
        <v>0</v>
      </c>
      <c r="F9" s="32"/>
      <c r="G9" s="34"/>
      <c r="I9" s="3" t="str">
        <f>IF(D9="","←大会の開催日ごとに開催日，参加料，人数，リフト券合計の金額を","")</f>
        <v>←大会の開催日ごとに開催日，参加料，人数，リフト券合計の金額を</v>
      </c>
    </row>
    <row r="10" spans="1:9" ht="24" customHeight="1">
      <c r="A10" s="116"/>
      <c r="B10" s="31">
        <f>IF(C7="","",IF(VLOOKUP(C7,#REF!,9,FALSE)="","",VLOOKUP(C7,#REF!,9,FALSE)))</f>
      </c>
      <c r="C10" s="32"/>
      <c r="D10" s="32"/>
      <c r="E10" s="33">
        <f>+C10*D10</f>
        <v>0</v>
      </c>
      <c r="F10" s="32"/>
      <c r="G10" s="34"/>
      <c r="I10" s="3" t="str">
        <f>IF(D9="","   入力してください。参加料合計は自動計算します。","")</f>
        <v>   入力してください。参加料合計は自動計算します。</v>
      </c>
    </row>
    <row r="11" spans="1:9" ht="24" customHeight="1">
      <c r="A11" s="117"/>
      <c r="B11" s="35">
        <f>IF(C7="","",IF(VLOOKUP(C7,#REF!,10,FALSE)="","",VLOOKUP(C7,#REF!,10,FALSE)))</f>
      </c>
      <c r="C11" s="36"/>
      <c r="D11" s="36"/>
      <c r="E11" s="37">
        <f>+C11*D11</f>
        <v>0</v>
      </c>
      <c r="F11" s="36"/>
      <c r="G11" s="38"/>
      <c r="I11" s="3" t="str">
        <f>IF(F9="","　 リフト券は，大会主催者から購入の斡旋があった場合のみ入力。","")</f>
        <v>　 リフト券は，大会主催者から購入の斡旋があった場合のみ入力。</v>
      </c>
    </row>
    <row r="12" spans="1:9" ht="24" customHeight="1">
      <c r="A12" s="118" t="s">
        <v>43</v>
      </c>
      <c r="B12" s="119"/>
      <c r="C12" s="120"/>
      <c r="D12" s="120"/>
      <c r="E12" s="120"/>
      <c r="F12" s="120"/>
      <c r="G12" s="121"/>
      <c r="I12" s="3" t="str">
        <f>IF(C12="","←１度の送金で２つ以上の大会を送金する場合は，大会ごとに入力を",IF(C12="　","←１度の送金で２つ以上の大会を送金する場合は，大会ごとに入力を",""))</f>
        <v>←１度の送金で２つ以上の大会を送金する場合は，大会ごとに入力を</v>
      </c>
    </row>
    <row r="13" spans="1:9" ht="24" customHeight="1">
      <c r="A13" s="114" t="s">
        <v>46</v>
      </c>
      <c r="B13" s="115"/>
      <c r="C13" s="29" t="s">
        <v>47</v>
      </c>
      <c r="D13" s="29" t="s">
        <v>48</v>
      </c>
      <c r="E13" s="29" t="s">
        <v>49</v>
      </c>
      <c r="F13" s="29"/>
      <c r="G13" s="30" t="s">
        <v>50</v>
      </c>
      <c r="I13" s="3" t="str">
        <f>IF(C12="","　 してください。",IF(C12="　","　 してください。",""))</f>
        <v>　 してください。</v>
      </c>
    </row>
    <row r="14" spans="1:9" ht="24" customHeight="1">
      <c r="A14" s="116" t="s">
        <v>51</v>
      </c>
      <c r="B14" s="31">
        <f>IF(C12="","",IF(VLOOKUP(C12,#REF!,8,FALSE)="","",VLOOKUP(C12,#REF!,8,FALSE)))</f>
      </c>
      <c r="C14" s="32"/>
      <c r="D14" s="32"/>
      <c r="E14" s="33">
        <f>+C14*D14</f>
        <v>0</v>
      </c>
      <c r="F14" s="32"/>
      <c r="G14" s="34"/>
      <c r="I14" s="3" t="str">
        <f>IF(G9="","←備考欄には，「リフト券○人分」等を記入してください。","")</f>
        <v>←備考欄には，「リフト券○人分」等を記入してください。</v>
      </c>
    </row>
    <row r="15" spans="1:7" ht="24" customHeight="1">
      <c r="A15" s="116"/>
      <c r="B15" s="31">
        <f>IF(C12="","",IF(VLOOKUP(C12,#REF!,9,FALSE)="","",VLOOKUP(C12,#REF!,9,FALSE)))</f>
      </c>
      <c r="C15" s="32"/>
      <c r="D15" s="32"/>
      <c r="E15" s="33">
        <f>+C15*D15</f>
        <v>0</v>
      </c>
      <c r="F15" s="32"/>
      <c r="G15" s="34"/>
    </row>
    <row r="16" spans="1:7" ht="24" customHeight="1">
      <c r="A16" s="117"/>
      <c r="B16" s="35">
        <f>IF(C12="","",IF(VLOOKUP(C12,#REF!,10,FALSE)="","",VLOOKUP(C12,#REF!,10,FALSE)))</f>
      </c>
      <c r="C16" s="36"/>
      <c r="D16" s="36"/>
      <c r="E16" s="37">
        <f>+C16*D16</f>
        <v>0</v>
      </c>
      <c r="F16" s="36"/>
      <c r="G16" s="38"/>
    </row>
    <row r="17" spans="1:7" ht="24" customHeight="1">
      <c r="A17" s="118" t="s">
        <v>43</v>
      </c>
      <c r="B17" s="119"/>
      <c r="C17" s="120"/>
      <c r="D17" s="120"/>
      <c r="E17" s="120"/>
      <c r="F17" s="120"/>
      <c r="G17" s="121"/>
    </row>
    <row r="18" spans="1:7" ht="24" customHeight="1">
      <c r="A18" s="114" t="s">
        <v>46</v>
      </c>
      <c r="B18" s="115"/>
      <c r="C18" s="29" t="s">
        <v>47</v>
      </c>
      <c r="D18" s="29" t="s">
        <v>48</v>
      </c>
      <c r="E18" s="29" t="s">
        <v>49</v>
      </c>
      <c r="F18" s="29"/>
      <c r="G18" s="30" t="s">
        <v>50</v>
      </c>
    </row>
    <row r="19" spans="1:7" ht="24" customHeight="1">
      <c r="A19" s="116" t="s">
        <v>51</v>
      </c>
      <c r="B19" s="31">
        <f>IF(C17="","",IF(VLOOKUP(C17,#REF!,8,FALSE)="","",VLOOKUP(C17,#REF!,8,FALSE)))</f>
      </c>
      <c r="C19" s="32"/>
      <c r="D19" s="32"/>
      <c r="E19" s="33">
        <f>+C19*D19</f>
        <v>0</v>
      </c>
      <c r="F19" s="32"/>
      <c r="G19" s="34"/>
    </row>
    <row r="20" spans="1:7" ht="24" customHeight="1">
      <c r="A20" s="116"/>
      <c r="B20" s="31">
        <f>IF(C17="","",IF(VLOOKUP(C17,#REF!,9,FALSE)="","",VLOOKUP(C17,#REF!,9,FALSE)))</f>
      </c>
      <c r="C20" s="32"/>
      <c r="D20" s="32"/>
      <c r="E20" s="33">
        <f>+C20*D20</f>
        <v>0</v>
      </c>
      <c r="F20" s="32"/>
      <c r="G20" s="34"/>
    </row>
    <row r="21" spans="1:7" ht="24" customHeight="1">
      <c r="A21" s="117"/>
      <c r="B21" s="35">
        <f>IF(C17="","",IF(VLOOKUP(C17,#REF!,10,FALSE)="","",VLOOKUP(C17,#REF!,10,FALSE)))</f>
      </c>
      <c r="C21" s="36"/>
      <c r="D21" s="36"/>
      <c r="E21" s="37">
        <f>+C21*D21</f>
        <v>0</v>
      </c>
      <c r="F21" s="36"/>
      <c r="G21" s="38"/>
    </row>
    <row r="22" spans="1:7" ht="24" customHeight="1">
      <c r="A22" s="118" t="s">
        <v>43</v>
      </c>
      <c r="B22" s="119"/>
      <c r="C22" s="120"/>
      <c r="D22" s="120"/>
      <c r="E22" s="120"/>
      <c r="F22" s="120"/>
      <c r="G22" s="121"/>
    </row>
    <row r="23" spans="1:7" ht="24" customHeight="1">
      <c r="A23" s="114" t="s">
        <v>46</v>
      </c>
      <c r="B23" s="115"/>
      <c r="C23" s="29" t="s">
        <v>47</v>
      </c>
      <c r="D23" s="29" t="s">
        <v>48</v>
      </c>
      <c r="E23" s="29" t="s">
        <v>49</v>
      </c>
      <c r="F23" s="29"/>
      <c r="G23" s="30" t="s">
        <v>50</v>
      </c>
    </row>
    <row r="24" spans="1:7" ht="24" customHeight="1">
      <c r="A24" s="116" t="s">
        <v>51</v>
      </c>
      <c r="B24" s="31">
        <f>IF(C22="","",IF(VLOOKUP(C22,#REF!,8,FALSE)="","",VLOOKUP(C22,#REF!,8,FALSE)))</f>
      </c>
      <c r="C24" s="32"/>
      <c r="D24" s="32"/>
      <c r="E24" s="33">
        <f>+C24*D24</f>
        <v>0</v>
      </c>
      <c r="F24" s="32"/>
      <c r="G24" s="34"/>
    </row>
    <row r="25" spans="1:7" ht="24" customHeight="1">
      <c r="A25" s="116"/>
      <c r="B25" s="31">
        <f>IF(C22="","",IF(VLOOKUP(C22,#REF!,9,FALSE)="","",VLOOKUP(C22,#REF!,9,FALSE)))</f>
      </c>
      <c r="C25" s="32"/>
      <c r="D25" s="32"/>
      <c r="E25" s="33">
        <f>+C25*D25</f>
        <v>0</v>
      </c>
      <c r="F25" s="32"/>
      <c r="G25" s="34"/>
    </row>
    <row r="26" spans="1:7" ht="24" customHeight="1">
      <c r="A26" s="117"/>
      <c r="B26" s="35">
        <f>IF(C17="","",IF(VLOOKUP(C22,#REF!,10,FALSE)="","",VLOOKUP(C22,#REF!,10,FALSE)))</f>
      </c>
      <c r="C26" s="36"/>
      <c r="D26" s="36"/>
      <c r="E26" s="37">
        <f>+C26*D26</f>
        <v>0</v>
      </c>
      <c r="F26" s="36"/>
      <c r="G26" s="38"/>
    </row>
    <row r="27" spans="1:7" ht="24" customHeight="1">
      <c r="A27" s="118" t="s">
        <v>43</v>
      </c>
      <c r="B27" s="119"/>
      <c r="C27" s="120"/>
      <c r="D27" s="120"/>
      <c r="E27" s="120"/>
      <c r="F27" s="120"/>
      <c r="G27" s="121"/>
    </row>
    <row r="28" spans="1:7" ht="24" customHeight="1">
      <c r="A28" s="114" t="s">
        <v>46</v>
      </c>
      <c r="B28" s="115"/>
      <c r="C28" s="29" t="s">
        <v>47</v>
      </c>
      <c r="D28" s="29" t="s">
        <v>48</v>
      </c>
      <c r="E28" s="29" t="s">
        <v>49</v>
      </c>
      <c r="F28" s="29"/>
      <c r="G28" s="30" t="s">
        <v>50</v>
      </c>
    </row>
    <row r="29" spans="1:7" ht="24" customHeight="1">
      <c r="A29" s="116" t="s">
        <v>51</v>
      </c>
      <c r="B29" s="31">
        <f>IF(C27="","",IF(VLOOKUP(C27,#REF!,8,FALSE)="","",VLOOKUP(C27,#REF!,8,FALSE)))</f>
      </c>
      <c r="C29" s="32"/>
      <c r="D29" s="32"/>
      <c r="E29" s="33">
        <f>+C29*D29</f>
        <v>0</v>
      </c>
      <c r="F29" s="32"/>
      <c r="G29" s="34"/>
    </row>
    <row r="30" spans="1:7" ht="24" customHeight="1">
      <c r="A30" s="116"/>
      <c r="B30" s="31">
        <f>IF(C27="","",IF(VLOOKUP(C27,#REF!,9,FALSE)="","",VLOOKUP(C27,#REF!,9,FALSE)))</f>
      </c>
      <c r="C30" s="32"/>
      <c r="D30" s="32"/>
      <c r="E30" s="33">
        <f>+C30*D30</f>
        <v>0</v>
      </c>
      <c r="F30" s="32"/>
      <c r="G30" s="34"/>
    </row>
    <row r="31" spans="1:7" ht="24" customHeight="1">
      <c r="A31" s="117"/>
      <c r="B31" s="35">
        <f>IF(C27="","",IF(VLOOKUP(C27,#REF!,10,FALSE)="","",VLOOKUP(C27,#REF!,10,FALSE)))</f>
      </c>
      <c r="C31" s="36"/>
      <c r="D31" s="36"/>
      <c r="E31" s="37">
        <f>+C31*D31</f>
        <v>0</v>
      </c>
      <c r="F31" s="36"/>
      <c r="G31" s="38"/>
    </row>
    <row r="32" spans="1:9" ht="39" customHeight="1">
      <c r="A32" s="112" t="s">
        <v>52</v>
      </c>
      <c r="B32" s="113"/>
      <c r="C32" s="113"/>
      <c r="D32" s="113"/>
      <c r="E32" s="39">
        <f>SUM(E9:E11)+SUM(E14:E16)+SUM(E19:E21)+SUM(E24:E26)+SUM(E29:E31)</f>
        <v>0</v>
      </c>
      <c r="F32" s="39">
        <f>SUM(F9:F31)</f>
        <v>0</v>
      </c>
      <c r="G32" s="40"/>
      <c r="I32" s="28" t="s">
        <v>53</v>
      </c>
    </row>
    <row r="33" ht="12.75">
      <c r="G33" s="41"/>
    </row>
    <row r="34" ht="12.75">
      <c r="G34" s="41"/>
    </row>
    <row r="35" ht="12.75">
      <c r="G35" s="41"/>
    </row>
    <row r="36" ht="12.75">
      <c r="G36" s="41"/>
    </row>
  </sheetData>
  <sheetProtection/>
  <mergeCells count="32"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A9:A11"/>
    <mergeCell ref="A12:B12"/>
    <mergeCell ref="C12:G12"/>
    <mergeCell ref="A13:B13"/>
    <mergeCell ref="A14:A16"/>
    <mergeCell ref="A17:B17"/>
    <mergeCell ref="C17:G17"/>
    <mergeCell ref="A18:B18"/>
    <mergeCell ref="A19:A21"/>
    <mergeCell ref="A22:B22"/>
    <mergeCell ref="C22:G22"/>
    <mergeCell ref="A32:D32"/>
    <mergeCell ref="A23:B23"/>
    <mergeCell ref="A24:A26"/>
    <mergeCell ref="A27:B27"/>
    <mergeCell ref="C27:G27"/>
    <mergeCell ref="A28:B28"/>
    <mergeCell ref="A29:A31"/>
  </mergeCells>
  <printOptions horizontalCentered="1"/>
  <pageMargins left="0.984251968503937" right="0.984251968503937" top="0.984251968503937" bottom="0.984251968503937" header="0.5118110236220472" footer="0.4724409448818898"/>
  <pageSetup firstPageNumber="13" useFirstPageNumber="1" horizontalDpi="600" verticalDpi="600" orientation="portrait" paperSize="9" r:id="rId1"/>
  <headerFooter alignWithMargins="0">
    <oddFooter>&amp;C-14-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42"/>
  <sheetViews>
    <sheetView showGridLines="0" zoomScale="75" zoomScaleNormal="75" zoomScalePageLayoutView="0" workbookViewId="0" topLeftCell="A1">
      <selection activeCell="J16" sqref="J16"/>
    </sheetView>
  </sheetViews>
  <sheetFormatPr defaultColWidth="9.00390625" defaultRowHeight="13.5"/>
  <cols>
    <col min="1" max="1" width="10.75390625" style="1" customWidth="1"/>
    <col min="2" max="4" width="5.00390625" style="1" customWidth="1"/>
    <col min="5" max="6" width="4.75390625" style="1" customWidth="1"/>
    <col min="7" max="9" width="6.875" style="1" customWidth="1"/>
    <col min="10" max="14" width="6.25390625" style="1" customWidth="1"/>
    <col min="15" max="15" width="7.875" style="1" customWidth="1"/>
    <col min="16" max="16" width="6.25390625" style="1" customWidth="1"/>
    <col min="17" max="18" width="11.00390625" style="1" customWidth="1"/>
    <col min="19" max="19" width="4.625" style="1" customWidth="1"/>
    <col min="20" max="20" width="17.625" style="1" customWidth="1"/>
    <col min="21" max="21" width="21.875" style="1" customWidth="1"/>
    <col min="22" max="22" width="9.00390625" style="1" bestFit="1" customWidth="1"/>
    <col min="23" max="16384" width="9.00390625" style="1" customWidth="1"/>
  </cols>
  <sheetData>
    <row r="1" spans="1:21" ht="33.75" customHeight="1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  <c r="T1" s="2"/>
      <c r="U1" s="2"/>
    </row>
    <row r="2" spans="1:21" ht="12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T2" s="2"/>
      <c r="U2" s="2"/>
    </row>
    <row r="3" spans="1:21" ht="18" customHeight="1">
      <c r="A3" s="99" t="s">
        <v>1</v>
      </c>
      <c r="B3" s="100"/>
      <c r="C3" s="42" t="s">
        <v>56</v>
      </c>
      <c r="D3" s="147" t="s">
        <v>57</v>
      </c>
      <c r="E3" s="147"/>
      <c r="F3" s="105" t="s">
        <v>58</v>
      </c>
      <c r="G3" s="105"/>
      <c r="H3" s="105"/>
      <c r="I3" s="105"/>
      <c r="J3" s="105"/>
      <c r="K3" s="105"/>
      <c r="L3" s="105"/>
      <c r="M3" s="105"/>
      <c r="N3" s="105"/>
      <c r="O3" s="105"/>
      <c r="P3" s="148" t="s">
        <v>59</v>
      </c>
      <c r="Q3" s="150"/>
      <c r="R3" s="151"/>
      <c r="T3" s="3"/>
      <c r="U3" s="3"/>
    </row>
    <row r="4" spans="1:21" ht="18" customHeight="1">
      <c r="A4" s="101"/>
      <c r="B4" s="102"/>
      <c r="C4" s="43" t="s">
        <v>56</v>
      </c>
      <c r="D4" s="152" t="s">
        <v>60</v>
      </c>
      <c r="E4" s="152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49"/>
      <c r="Q4" s="153"/>
      <c r="R4" s="154"/>
      <c r="T4" s="3" t="str">
        <f>IF(F3="","「競技会」未入力",IF(F3="　","「競技会」未入力",""))</f>
        <v>「競技会」未入力</v>
      </c>
      <c r="U4" s="3"/>
    </row>
    <row r="5" spans="1:21" ht="18" customHeight="1">
      <c r="A5" s="101"/>
      <c r="B5" s="102"/>
      <c r="C5" s="45" t="s">
        <v>56</v>
      </c>
      <c r="D5" s="143" t="s">
        <v>25</v>
      </c>
      <c r="E5" s="143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49"/>
      <c r="Q5" s="141"/>
      <c r="R5" s="142"/>
      <c r="T5" s="3"/>
      <c r="U5" s="3"/>
    </row>
    <row r="6" spans="1:21" ht="18" customHeight="1">
      <c r="A6" s="101"/>
      <c r="B6" s="102"/>
      <c r="C6" s="45" t="s">
        <v>56</v>
      </c>
      <c r="D6" s="143" t="s">
        <v>61</v>
      </c>
      <c r="E6" s="143"/>
      <c r="F6" s="4"/>
      <c r="G6" s="4"/>
      <c r="H6" s="4"/>
      <c r="I6" s="4"/>
      <c r="J6" s="4"/>
      <c r="K6" s="4"/>
      <c r="L6" s="4"/>
      <c r="M6" s="4"/>
      <c r="N6" s="4"/>
      <c r="O6" s="4"/>
      <c r="P6" s="44"/>
      <c r="Q6" s="141"/>
      <c r="R6" s="142"/>
      <c r="T6" s="3"/>
      <c r="U6" s="3"/>
    </row>
    <row r="7" spans="1:21" ht="18" customHeight="1">
      <c r="A7" s="103"/>
      <c r="B7" s="104"/>
      <c r="C7" s="144" t="s">
        <v>62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T7" s="3"/>
      <c r="U7" s="3"/>
    </row>
    <row r="8" spans="1:21" ht="39.75" customHeight="1">
      <c r="A8" s="5" t="s">
        <v>63</v>
      </c>
      <c r="B8" s="107"/>
      <c r="C8" s="108"/>
      <c r="D8" s="108"/>
      <c r="E8" s="108"/>
      <c r="F8" s="108"/>
      <c r="G8" s="108"/>
      <c r="H8" s="109"/>
      <c r="I8" s="110" t="s">
        <v>64</v>
      </c>
      <c r="J8" s="111"/>
      <c r="K8" s="107"/>
      <c r="L8" s="78"/>
      <c r="M8" s="78"/>
      <c r="N8" s="78"/>
      <c r="O8" s="78"/>
      <c r="P8" s="78"/>
      <c r="Q8" s="78"/>
      <c r="R8" s="80"/>
      <c r="T8" s="3" t="str">
        <f>IF(B8="","「チーム名」未入力","")</f>
        <v>「チーム名」未入力</v>
      </c>
      <c r="U8" s="3" t="str">
        <f>IF(K8="","「エントリー責任者」未入力","")</f>
        <v>「エントリー責任者」未入力</v>
      </c>
    </row>
    <row r="9" spans="1:21" ht="39.75" customHeight="1">
      <c r="A9" s="6" t="s">
        <v>8</v>
      </c>
      <c r="B9" s="75" t="s">
        <v>10</v>
      </c>
      <c r="C9" s="76"/>
      <c r="D9" s="77"/>
      <c r="E9" s="78"/>
      <c r="F9" s="79"/>
      <c r="G9" s="46" t="s">
        <v>26</v>
      </c>
      <c r="H9" s="77"/>
      <c r="I9" s="78"/>
      <c r="J9" s="78"/>
      <c r="K9" s="78"/>
      <c r="L9" s="79"/>
      <c r="M9" s="7" t="s">
        <v>4</v>
      </c>
      <c r="N9" s="138"/>
      <c r="O9" s="139"/>
      <c r="P9" s="47" t="s">
        <v>65</v>
      </c>
      <c r="Q9" s="77"/>
      <c r="R9" s="80"/>
      <c r="T9" s="3" t="str">
        <f>IF(D9="","「携帯電話」未入力","")</f>
        <v>「携帯電話」未入力</v>
      </c>
      <c r="U9" s="3" t="str">
        <f>IF(H9="","「携帯アドレス」未入力","")</f>
        <v>「携帯アドレス」未入力</v>
      </c>
    </row>
    <row r="10" spans="1:21" ht="25.5" customHeight="1">
      <c r="A10" s="81" t="s">
        <v>0</v>
      </c>
      <c r="B10" s="84" t="s">
        <v>3</v>
      </c>
      <c r="C10" s="85"/>
      <c r="D10" s="86"/>
      <c r="E10" s="69" t="s">
        <v>12</v>
      </c>
      <c r="F10" s="69" t="s">
        <v>14</v>
      </c>
      <c r="G10" s="93" t="s">
        <v>66</v>
      </c>
      <c r="H10" s="76"/>
      <c r="I10" s="94"/>
      <c r="J10" s="66" t="s">
        <v>11</v>
      </c>
      <c r="K10" s="66" t="s">
        <v>13</v>
      </c>
      <c r="L10" s="66" t="s">
        <v>67</v>
      </c>
      <c r="M10" s="66" t="s">
        <v>23</v>
      </c>
      <c r="N10" s="66" t="s">
        <v>17</v>
      </c>
      <c r="O10" s="140" t="s">
        <v>68</v>
      </c>
      <c r="P10" s="86"/>
      <c r="Q10" s="69" t="s">
        <v>19</v>
      </c>
      <c r="R10" s="72" t="s">
        <v>22</v>
      </c>
      <c r="T10" s="3" t="str">
        <f>IF(N9="","「TEL」未入力","")</f>
        <v>「TEL」未入力</v>
      </c>
      <c r="U10" s="3" t="str">
        <f>IF(Q9="","「FAX」未入力","")</f>
        <v>「FAX」未入力</v>
      </c>
    </row>
    <row r="11" spans="1:21" ht="25.5" customHeight="1">
      <c r="A11" s="82"/>
      <c r="B11" s="87"/>
      <c r="C11" s="88"/>
      <c r="D11" s="89"/>
      <c r="E11" s="70"/>
      <c r="F11" s="70"/>
      <c r="G11" s="8"/>
      <c r="H11" s="8"/>
      <c r="I11" s="8"/>
      <c r="J11" s="67"/>
      <c r="K11" s="67"/>
      <c r="L11" s="67"/>
      <c r="M11" s="67"/>
      <c r="N11" s="67"/>
      <c r="O11" s="87"/>
      <c r="P11" s="89"/>
      <c r="Q11" s="70"/>
      <c r="R11" s="73"/>
      <c r="T11" s="3" t="str">
        <f>IF(G12="","「開催日」未入力","")</f>
        <v>「開催日」未入力</v>
      </c>
      <c r="U11" s="3" t="str">
        <f>IF(A13&lt;3000003,"「選手コード」未入力","")</f>
        <v>「選手コード」未入力</v>
      </c>
    </row>
    <row r="12" spans="1:21" ht="25.5" customHeight="1">
      <c r="A12" s="83"/>
      <c r="B12" s="90"/>
      <c r="C12" s="91"/>
      <c r="D12" s="92"/>
      <c r="E12" s="71"/>
      <c r="F12" s="71"/>
      <c r="G12" s="48"/>
      <c r="H12" s="48"/>
      <c r="I12" s="48"/>
      <c r="J12" s="68"/>
      <c r="K12" s="71"/>
      <c r="L12" s="71"/>
      <c r="M12" s="71"/>
      <c r="N12" s="68"/>
      <c r="O12" s="90"/>
      <c r="P12" s="92"/>
      <c r="Q12" s="71"/>
      <c r="R12" s="74"/>
      <c r="T12" s="3">
        <f>IF(B13="","「氏名」未入力","")</f>
      </c>
      <c r="U12" s="3">
        <f>IF(E13="","「性別」未入力",IF(E13="　","「性別」未入力",""))</f>
      </c>
    </row>
    <row r="13" spans="1:21" ht="46.5" customHeight="1">
      <c r="A13" s="9">
        <v>3000001</v>
      </c>
      <c r="B13" s="65" t="s">
        <v>6</v>
      </c>
      <c r="C13" s="63"/>
      <c r="D13" s="63"/>
      <c r="E13" s="10" t="s">
        <v>29</v>
      </c>
      <c r="F13" s="10">
        <v>60</v>
      </c>
      <c r="G13" s="49">
        <v>30.1</v>
      </c>
      <c r="H13" s="49">
        <v>30.1</v>
      </c>
      <c r="I13" s="49" t="s">
        <v>18</v>
      </c>
      <c r="J13" s="50" t="s">
        <v>69</v>
      </c>
      <c r="K13" s="10" t="s">
        <v>15</v>
      </c>
      <c r="L13" s="10" t="s">
        <v>24</v>
      </c>
      <c r="M13" s="10" t="s">
        <v>24</v>
      </c>
      <c r="N13" s="51" t="s">
        <v>42</v>
      </c>
      <c r="O13" s="136" t="s">
        <v>70</v>
      </c>
      <c r="P13" s="137"/>
      <c r="Q13" s="11"/>
      <c r="R13" s="12"/>
      <c r="T13" s="3">
        <f>IF(G13="","「ポイント」未入力","")</f>
      </c>
      <c r="U13" s="3">
        <f>IF(F13="","「生年」未入力","")</f>
      </c>
    </row>
    <row r="14" spans="1:21" ht="46.5" customHeight="1">
      <c r="A14" s="9">
        <v>3000002</v>
      </c>
      <c r="B14" s="63" t="s">
        <v>71</v>
      </c>
      <c r="C14" s="63"/>
      <c r="D14" s="63"/>
      <c r="E14" s="10" t="s">
        <v>33</v>
      </c>
      <c r="F14" s="10">
        <v>62</v>
      </c>
      <c r="G14" s="49" t="s">
        <v>18</v>
      </c>
      <c r="H14" s="49">
        <v>52.3</v>
      </c>
      <c r="I14" s="49">
        <v>52.3</v>
      </c>
      <c r="J14" s="50" t="s">
        <v>42</v>
      </c>
      <c r="K14" s="10" t="s">
        <v>24</v>
      </c>
      <c r="L14" s="10" t="s">
        <v>24</v>
      </c>
      <c r="M14" s="10" t="s">
        <v>24</v>
      </c>
      <c r="N14" s="51" t="s">
        <v>72</v>
      </c>
      <c r="O14" s="136" t="s">
        <v>73</v>
      </c>
      <c r="P14" s="137"/>
      <c r="Q14" s="11"/>
      <c r="R14" s="12"/>
      <c r="T14" s="3">
        <f>IF(COUNTA(J13:N13)=5,"","「到着日」～「出発日」未入力")</f>
      </c>
      <c r="U14" s="3"/>
    </row>
    <row r="15" spans="1:21" ht="46.5" customHeight="1">
      <c r="A15" s="9"/>
      <c r="B15" s="63"/>
      <c r="C15" s="63"/>
      <c r="D15" s="63"/>
      <c r="E15" s="10"/>
      <c r="F15" s="10"/>
      <c r="G15" s="52"/>
      <c r="H15" s="49"/>
      <c r="I15" s="52"/>
      <c r="J15" s="50"/>
      <c r="K15" s="10"/>
      <c r="L15" s="10"/>
      <c r="M15" s="10"/>
      <c r="N15" s="51"/>
      <c r="O15" s="136"/>
      <c r="P15" s="137"/>
      <c r="Q15" s="11"/>
      <c r="R15" s="13"/>
      <c r="T15" s="2"/>
      <c r="U15" s="2"/>
    </row>
    <row r="16" spans="1:21" ht="46.5" customHeight="1">
      <c r="A16" s="9"/>
      <c r="B16" s="63"/>
      <c r="C16" s="63"/>
      <c r="D16" s="63"/>
      <c r="E16" s="10"/>
      <c r="F16" s="10"/>
      <c r="G16" s="52"/>
      <c r="H16" s="49"/>
      <c r="I16" s="52"/>
      <c r="J16" s="50"/>
      <c r="K16" s="10"/>
      <c r="L16" s="10"/>
      <c r="M16" s="10"/>
      <c r="N16" s="51"/>
      <c r="O16" s="136"/>
      <c r="P16" s="137"/>
      <c r="Q16" s="11"/>
      <c r="R16" s="13"/>
      <c r="T16" s="2"/>
      <c r="U16" s="2"/>
    </row>
    <row r="17" spans="1:21" ht="46.5" customHeight="1">
      <c r="A17" s="9"/>
      <c r="B17" s="63"/>
      <c r="C17" s="63"/>
      <c r="D17" s="63"/>
      <c r="E17" s="10"/>
      <c r="F17" s="10"/>
      <c r="G17" s="52"/>
      <c r="H17" s="49"/>
      <c r="I17" s="52"/>
      <c r="J17" s="50"/>
      <c r="K17" s="10"/>
      <c r="L17" s="10"/>
      <c r="M17" s="10"/>
      <c r="N17" s="51"/>
      <c r="O17" s="136"/>
      <c r="P17" s="137"/>
      <c r="Q17" s="11"/>
      <c r="R17" s="13"/>
      <c r="T17" s="2"/>
      <c r="U17" s="2"/>
    </row>
    <row r="18" spans="1:21" ht="46.5" customHeight="1">
      <c r="A18" s="9"/>
      <c r="B18" s="63"/>
      <c r="C18" s="63"/>
      <c r="D18" s="63"/>
      <c r="E18" s="10"/>
      <c r="F18" s="10"/>
      <c r="G18" s="52"/>
      <c r="H18" s="49"/>
      <c r="I18" s="52"/>
      <c r="J18" s="50"/>
      <c r="K18" s="10"/>
      <c r="L18" s="10"/>
      <c r="M18" s="10"/>
      <c r="N18" s="51"/>
      <c r="O18" s="136"/>
      <c r="P18" s="137"/>
      <c r="Q18" s="11"/>
      <c r="R18" s="13"/>
      <c r="T18" s="2"/>
      <c r="U18" s="2"/>
    </row>
    <row r="19" spans="1:21" ht="46.5" customHeight="1">
      <c r="A19" s="9"/>
      <c r="B19" s="63"/>
      <c r="C19" s="63"/>
      <c r="D19" s="63"/>
      <c r="E19" s="10"/>
      <c r="F19" s="10"/>
      <c r="G19" s="52"/>
      <c r="H19" s="49"/>
      <c r="I19" s="52"/>
      <c r="J19" s="50"/>
      <c r="K19" s="10"/>
      <c r="L19" s="10"/>
      <c r="M19" s="10"/>
      <c r="N19" s="51"/>
      <c r="O19" s="136"/>
      <c r="P19" s="137"/>
      <c r="Q19" s="11"/>
      <c r="R19" s="13"/>
      <c r="T19" s="2"/>
      <c r="U19" s="2"/>
    </row>
    <row r="20" spans="1:21" ht="46.5" customHeight="1">
      <c r="A20" s="9"/>
      <c r="B20" s="63"/>
      <c r="C20" s="63"/>
      <c r="D20" s="63"/>
      <c r="E20" s="10"/>
      <c r="F20" s="10"/>
      <c r="G20" s="52"/>
      <c r="H20" s="49"/>
      <c r="I20" s="52"/>
      <c r="J20" s="50"/>
      <c r="K20" s="10"/>
      <c r="L20" s="10"/>
      <c r="M20" s="10"/>
      <c r="N20" s="51"/>
      <c r="O20" s="136"/>
      <c r="P20" s="137"/>
      <c r="Q20" s="11"/>
      <c r="R20" s="13"/>
      <c r="T20" s="2"/>
      <c r="U20" s="2"/>
    </row>
    <row r="21" spans="1:21" ht="46.5" customHeight="1">
      <c r="A21" s="53"/>
      <c r="B21" s="133"/>
      <c r="C21" s="133"/>
      <c r="D21" s="133"/>
      <c r="E21" s="54"/>
      <c r="F21" s="54"/>
      <c r="G21" s="55"/>
      <c r="H21" s="56"/>
      <c r="I21" s="55"/>
      <c r="J21" s="57"/>
      <c r="K21" s="54"/>
      <c r="L21" s="54"/>
      <c r="M21" s="54"/>
      <c r="N21" s="58"/>
      <c r="O21" s="134"/>
      <c r="P21" s="135"/>
      <c r="Q21" s="14"/>
      <c r="R21" s="15"/>
      <c r="U21" s="2"/>
    </row>
    <row r="22" ht="8.25" customHeight="1"/>
    <row r="23" spans="1:16" ht="21" customHeight="1">
      <c r="A23" s="16" t="s">
        <v>74</v>
      </c>
      <c r="B23" s="17"/>
      <c r="C23" s="17"/>
      <c r="D23" s="17"/>
      <c r="E23" s="17"/>
      <c r="F23" s="17"/>
      <c r="G23" s="18" t="s">
        <v>38</v>
      </c>
      <c r="H23" s="17"/>
      <c r="I23" s="17"/>
      <c r="J23" s="17"/>
      <c r="K23" s="17"/>
      <c r="L23" s="17"/>
      <c r="M23" s="20"/>
      <c r="N23" s="20"/>
      <c r="O23" s="20"/>
      <c r="P23" s="20"/>
    </row>
    <row r="24" spans="1:16" ht="21" customHeight="1">
      <c r="A24" s="16" t="s">
        <v>21</v>
      </c>
      <c r="B24" s="17"/>
      <c r="C24" s="17"/>
      <c r="D24" s="17"/>
      <c r="E24" s="17"/>
      <c r="F24" s="17"/>
      <c r="G24" s="21" t="s">
        <v>15</v>
      </c>
      <c r="H24" s="17"/>
      <c r="I24" s="19" t="s">
        <v>5</v>
      </c>
      <c r="J24" s="17"/>
      <c r="K24" s="17"/>
      <c r="L24" s="17"/>
      <c r="M24" s="22"/>
      <c r="N24" s="22"/>
      <c r="O24" s="22"/>
      <c r="P24" s="22"/>
    </row>
    <row r="25" spans="1:16" ht="21" customHeight="1">
      <c r="A25" s="16" t="s">
        <v>30</v>
      </c>
      <c r="B25" s="17"/>
      <c r="C25" s="17"/>
      <c r="D25" s="17"/>
      <c r="E25" s="17"/>
      <c r="F25" s="17"/>
      <c r="G25" s="21" t="s">
        <v>32</v>
      </c>
      <c r="H25" s="17"/>
      <c r="I25" s="17"/>
      <c r="J25" s="17"/>
      <c r="K25" s="17"/>
      <c r="L25" s="17"/>
      <c r="M25" s="22"/>
      <c r="N25" s="22"/>
      <c r="O25" s="22"/>
      <c r="P25" s="22"/>
    </row>
    <row r="26" ht="21" customHeight="1">
      <c r="A26" s="23" t="s">
        <v>75</v>
      </c>
    </row>
    <row r="27" ht="21" customHeight="1">
      <c r="A27" s="23" t="s">
        <v>76</v>
      </c>
    </row>
    <row r="28" spans="1:18" ht="21" customHeight="1">
      <c r="A28" s="64" t="s">
        <v>77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ht="21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ht="21" customHeight="1">
      <c r="A30" s="23" t="s">
        <v>31</v>
      </c>
    </row>
    <row r="31" ht="21" customHeight="1">
      <c r="A31" s="23" t="s">
        <v>78</v>
      </c>
    </row>
    <row r="32" ht="21" customHeight="1">
      <c r="A32" s="23" t="s">
        <v>34</v>
      </c>
    </row>
    <row r="33" ht="21" customHeight="1">
      <c r="A33" s="23" t="s">
        <v>35</v>
      </c>
    </row>
    <row r="34" ht="21" customHeight="1">
      <c r="A34" s="23" t="s">
        <v>27</v>
      </c>
    </row>
    <row r="35" spans="1:16" ht="21" customHeight="1">
      <c r="A35" s="23" t="s">
        <v>36</v>
      </c>
      <c r="C35" t="s">
        <v>79</v>
      </c>
      <c r="D35" s="23" t="s">
        <v>9</v>
      </c>
      <c r="G35" s="23"/>
      <c r="H35" t="s">
        <v>80</v>
      </c>
      <c r="K35" s="24" t="s">
        <v>82</v>
      </c>
      <c r="L35" s="25"/>
      <c r="M35" s="25"/>
      <c r="N35" s="131">
        <v>42008</v>
      </c>
      <c r="O35" s="131"/>
      <c r="P35" s="132"/>
    </row>
    <row r="36" spans="1:16" ht="21" customHeight="1">
      <c r="A36" s="23"/>
      <c r="D36" s="23" t="s">
        <v>81</v>
      </c>
      <c r="G36" s="23"/>
      <c r="H36" t="s">
        <v>83</v>
      </c>
      <c r="K36" s="24" t="s">
        <v>55</v>
      </c>
      <c r="L36" s="25"/>
      <c r="M36" s="25"/>
      <c r="N36" s="131">
        <v>42008</v>
      </c>
      <c r="O36" s="131"/>
      <c r="P36" s="132"/>
    </row>
    <row r="37" spans="4:16" ht="21" customHeight="1">
      <c r="D37" s="23" t="s">
        <v>84</v>
      </c>
      <c r="G37" s="23"/>
      <c r="H37" t="s">
        <v>83</v>
      </c>
      <c r="K37" s="24" t="s">
        <v>85</v>
      </c>
      <c r="L37" s="25"/>
      <c r="M37" s="25"/>
      <c r="N37" s="131">
        <v>42008</v>
      </c>
      <c r="O37" s="131"/>
      <c r="P37" s="132"/>
    </row>
    <row r="38" spans="1:16" ht="21" customHeight="1">
      <c r="A38" s="23"/>
      <c r="C38" t="s">
        <v>79</v>
      </c>
      <c r="D38" s="23" t="s">
        <v>40</v>
      </c>
      <c r="G38" s="23"/>
      <c r="H38" t="s">
        <v>7</v>
      </c>
      <c r="K38" s="24" t="s">
        <v>28</v>
      </c>
      <c r="L38" s="25"/>
      <c r="M38" s="25"/>
      <c r="N38" s="131">
        <v>42008</v>
      </c>
      <c r="O38" s="131"/>
      <c r="P38" s="132"/>
    </row>
    <row r="39" spans="4:16" ht="21" customHeight="1">
      <c r="D39" s="23" t="s">
        <v>39</v>
      </c>
      <c r="G39" s="23"/>
      <c r="H39" t="s">
        <v>83</v>
      </c>
      <c r="K39" s="24" t="s">
        <v>86</v>
      </c>
      <c r="L39" s="25"/>
      <c r="M39" s="25"/>
      <c r="N39" s="131">
        <v>42008</v>
      </c>
      <c r="O39" s="131"/>
      <c r="P39" s="132"/>
    </row>
    <row r="40" spans="1:16" ht="21" customHeight="1">
      <c r="A40" s="23"/>
      <c r="C40" t="s">
        <v>79</v>
      </c>
      <c r="D40" s="23" t="s">
        <v>37</v>
      </c>
      <c r="G40" s="23"/>
      <c r="H40" t="s">
        <v>7</v>
      </c>
      <c r="K40" s="24" t="s">
        <v>87</v>
      </c>
      <c r="L40" s="25"/>
      <c r="M40" s="25"/>
      <c r="N40" s="131">
        <v>42063</v>
      </c>
      <c r="O40" s="131"/>
      <c r="P40" s="132"/>
    </row>
    <row r="41" spans="4:16" ht="21" customHeight="1">
      <c r="D41" s="23" t="s">
        <v>20</v>
      </c>
      <c r="H41" t="s">
        <v>80</v>
      </c>
      <c r="K41" s="24" t="s">
        <v>88</v>
      </c>
      <c r="L41" s="25"/>
      <c r="M41" s="25"/>
      <c r="N41" s="131">
        <v>42063</v>
      </c>
      <c r="O41" s="131"/>
      <c r="P41" s="132"/>
    </row>
    <row r="42" spans="1:16" ht="21" customHeight="1">
      <c r="A42" s="23"/>
      <c r="C42" t="s">
        <v>79</v>
      </c>
      <c r="D42" s="23" t="s">
        <v>89</v>
      </c>
      <c r="G42" s="23"/>
      <c r="H42" t="s">
        <v>80</v>
      </c>
      <c r="K42" s="24" t="s">
        <v>90</v>
      </c>
      <c r="L42" s="25"/>
      <c r="M42" s="25"/>
      <c r="N42" s="131">
        <v>41704</v>
      </c>
      <c r="O42" s="131"/>
      <c r="P42" s="132"/>
    </row>
  </sheetData>
  <sheetProtection/>
  <mergeCells count="62">
    <mergeCell ref="A1:R1"/>
    <mergeCell ref="A2:R2"/>
    <mergeCell ref="A3:B7"/>
    <mergeCell ref="D3:E3"/>
    <mergeCell ref="F3:O5"/>
    <mergeCell ref="P3:P5"/>
    <mergeCell ref="Q3:R3"/>
    <mergeCell ref="D4:E4"/>
    <mergeCell ref="Q4:R4"/>
    <mergeCell ref="D5:E5"/>
    <mergeCell ref="Q5:R5"/>
    <mergeCell ref="D6:E6"/>
    <mergeCell ref="Q6:R6"/>
    <mergeCell ref="C7:R7"/>
    <mergeCell ref="B8:H8"/>
    <mergeCell ref="I8:J8"/>
    <mergeCell ref="K8:R8"/>
    <mergeCell ref="A10:A12"/>
    <mergeCell ref="B10:D12"/>
    <mergeCell ref="E10:E12"/>
    <mergeCell ref="F10:F12"/>
    <mergeCell ref="G10:I10"/>
    <mergeCell ref="N10:N12"/>
    <mergeCell ref="H9:L9"/>
    <mergeCell ref="N9:O9"/>
    <mergeCell ref="Q10:Q12"/>
    <mergeCell ref="R10:R12"/>
    <mergeCell ref="B13:D13"/>
    <mergeCell ref="O13:P13"/>
    <mergeCell ref="Q9:R9"/>
    <mergeCell ref="O10:P12"/>
    <mergeCell ref="B9:C9"/>
    <mergeCell ref="D9:F9"/>
    <mergeCell ref="B14:D14"/>
    <mergeCell ref="O14:P14"/>
    <mergeCell ref="J10:J12"/>
    <mergeCell ref="K10:K12"/>
    <mergeCell ref="L10:L12"/>
    <mergeCell ref="M10:M12"/>
    <mergeCell ref="B15:D15"/>
    <mergeCell ref="O15:P15"/>
    <mergeCell ref="B16:D16"/>
    <mergeCell ref="O16:P16"/>
    <mergeCell ref="B17:D17"/>
    <mergeCell ref="O17:P17"/>
    <mergeCell ref="N37:P37"/>
    <mergeCell ref="B18:D18"/>
    <mergeCell ref="O18:P18"/>
    <mergeCell ref="B19:D19"/>
    <mergeCell ref="O19:P19"/>
    <mergeCell ref="B20:D20"/>
    <mergeCell ref="O20:P20"/>
    <mergeCell ref="N38:P38"/>
    <mergeCell ref="N39:P39"/>
    <mergeCell ref="N40:P40"/>
    <mergeCell ref="N41:P41"/>
    <mergeCell ref="N42:P42"/>
    <mergeCell ref="B21:D21"/>
    <mergeCell ref="O21:P21"/>
    <mergeCell ref="A28:R29"/>
    <mergeCell ref="N35:P35"/>
    <mergeCell ref="N36:P36"/>
  </mergeCells>
  <dataValidations count="4">
    <dataValidation type="list" allowBlank="1" showInputMessage="1" showErrorMessage="1" sqref="K15:M21">
      <formula1>"　,○,×"</formula1>
    </dataValidation>
    <dataValidation type="list" allowBlank="1" showInputMessage="1" showErrorMessage="1" sqref="E15:E21">
      <formula1>"　,男,女"</formula1>
    </dataValidation>
    <dataValidation type="list" allowBlank="1" showInputMessage="1" showErrorMessage="1" sqref="E13:E14">
      <formula1>"男,女"</formula1>
    </dataValidation>
    <dataValidation type="list" allowBlank="1" showInputMessage="1" showErrorMessage="1" sqref="K13:M14">
      <formula1>"○,×"</formula1>
    </dataValidation>
  </dataValidations>
  <printOptions/>
  <pageMargins left="0.7874015748031497" right="0.7874015748031497" top="0.5905511811023623" bottom="0.3937007874015748" header="0.5118110236220472" footer="0.4724409448818898"/>
  <pageSetup firstPageNumber="15" useFirstPageNumber="1" fitToHeight="1" fitToWidth="1" horizontalDpi="600" verticalDpi="600" orientation="portrait" paperSize="9" scale="70" r:id="rId1"/>
  <headerFooter alignWithMargins="0">
    <oddFooter>&amp;C&amp;15&amp;P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59" bestFit="1" customWidth="1"/>
    <col min="2" max="16384" width="9.00390625" style="59" customWidth="1"/>
  </cols>
  <sheetData>
    <row r="1" spans="1:11" s="60" customFormat="1" ht="22.5" customHeight="1">
      <c r="A1" s="155" t="s">
        <v>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2:8" s="60" customFormat="1" ht="9" customHeight="1">
      <c r="B2" s="61"/>
      <c r="C2" s="62"/>
      <c r="D2" s="62"/>
      <c r="E2" s="62"/>
      <c r="F2" s="62"/>
      <c r="G2" s="61"/>
      <c r="H2" s="61"/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spans="1:11" ht="14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sheetProtection/>
  <mergeCells count="2">
    <mergeCell ref="A1:K1"/>
    <mergeCell ref="A29:K29"/>
  </mergeCells>
  <printOptions horizontalCentered="1"/>
  <pageMargins left="0.1968503937007874" right="0.1968503937007874" top="0.7874015748031497" bottom="0.7874015748031497" header="0.5118110236220472" footer="0.4724409448818898"/>
  <pageSetup horizontalDpi="600" verticalDpi="600" orientation="portrait" paperSize="9" r:id="rId2"/>
  <headerFooter>
    <oddFooter>&amp;C17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松野</dc:creator>
  <cp:keywords/>
  <dc:description/>
  <cp:lastModifiedBy>憲和 石井</cp:lastModifiedBy>
  <cp:lastPrinted>2023-09-28T01:06:42Z</cp:lastPrinted>
  <dcterms:created xsi:type="dcterms:W3CDTF">2004-09-12T08:35:40Z</dcterms:created>
  <dcterms:modified xsi:type="dcterms:W3CDTF">2023-10-28T06:07:49Z</dcterms:modified>
  <cp:category/>
  <cp:version/>
  <cp:contentType/>
  <cp:contentStatus/>
</cp:coreProperties>
</file>