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F:\☆彡SAH_2024\要項他\"/>
    </mc:Choice>
  </mc:AlternateContent>
  <xr:revisionPtr revIDLastSave="0" documentId="13_ncr:1_{C943965F-69B2-42A4-AC41-D3746AFCE43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C-1" sheetId="4" r:id="rId1"/>
    <sheet name="エントリー" sheetId="6" r:id="rId2"/>
  </sheets>
  <definedNames>
    <definedName name="_xlnm.Print_Area" localSheetId="1">エントリー!$A$1:$K$48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" i="4" l="1"/>
  <c r="F54" i="4"/>
  <c r="F53" i="4"/>
  <c r="F52" i="4"/>
  <c r="F51" i="4"/>
  <c r="F49" i="4"/>
  <c r="F48" i="4"/>
  <c r="F47" i="4"/>
  <c r="F43" i="4"/>
  <c r="F42" i="4"/>
  <c r="F41" i="4"/>
  <c r="F40" i="4"/>
  <c r="F39" i="4"/>
  <c r="F38" i="4"/>
  <c r="F37" i="4"/>
  <c r="F36" i="4"/>
  <c r="F35" i="4"/>
  <c r="P31" i="4"/>
  <c r="P30" i="4"/>
  <c r="P29" i="4"/>
  <c r="P28" i="4"/>
  <c r="P27" i="4"/>
  <c r="P13" i="4"/>
  <c r="P14" i="4"/>
  <c r="P15" i="4"/>
  <c r="P16" i="4"/>
  <c r="P17" i="4"/>
  <c r="P18" i="4"/>
  <c r="P19" i="4"/>
  <c r="P20" i="4"/>
  <c r="P21" i="4"/>
  <c r="P22" i="4"/>
  <c r="P23" i="4"/>
  <c r="P12" i="4"/>
  <c r="B17" i="6"/>
  <c r="I17" i="6" s="1"/>
  <c r="J13" i="4"/>
  <c r="J14" i="4"/>
  <c r="J15" i="4"/>
  <c r="J16" i="4"/>
  <c r="J17" i="4"/>
  <c r="J18" i="4"/>
  <c r="J19" i="4"/>
  <c r="J20" i="4"/>
  <c r="J21" i="4"/>
  <c r="J22" i="4"/>
  <c r="J23" i="4"/>
  <c r="J28" i="4"/>
  <c r="J29" i="4"/>
  <c r="J30" i="4"/>
  <c r="J31" i="4"/>
  <c r="J27" i="4"/>
  <c r="J12" i="4"/>
  <c r="B34" i="6"/>
  <c r="D34" i="6" s="1"/>
  <c r="B35" i="6"/>
  <c r="D35" i="6" s="1"/>
  <c r="B36" i="6"/>
  <c r="D36" i="6" s="1"/>
  <c r="B37" i="6"/>
  <c r="D37" i="6" s="1"/>
  <c r="B33" i="6"/>
  <c r="G33" i="6" s="1"/>
  <c r="B18" i="6"/>
  <c r="D18" i="6" s="1"/>
  <c r="B19" i="6"/>
  <c r="F19" i="6" s="1"/>
  <c r="B20" i="6"/>
  <c r="D20" i="6" s="1"/>
  <c r="B21" i="6"/>
  <c r="F21" i="6" s="1"/>
  <c r="B22" i="6"/>
  <c r="D22" i="6" s="1"/>
  <c r="B23" i="6"/>
  <c r="F23" i="6" s="1"/>
  <c r="B24" i="6"/>
  <c r="D24" i="6" s="1"/>
  <c r="B25" i="6"/>
  <c r="F25" i="6" s="1"/>
  <c r="B26" i="6"/>
  <c r="D26" i="6" s="1"/>
  <c r="B27" i="6"/>
  <c r="H27" i="6" s="1"/>
  <c r="B28" i="6"/>
  <c r="D28" i="6" s="1"/>
  <c r="A10" i="6"/>
  <c r="A9" i="6"/>
  <c r="F50" i="4"/>
  <c r="G19" i="6" l="1"/>
  <c r="G34" i="6"/>
  <c r="F33" i="6"/>
  <c r="H28" i="6"/>
  <c r="F28" i="6"/>
  <c r="G28" i="6"/>
  <c r="E28" i="6"/>
  <c r="I28" i="6"/>
  <c r="F27" i="6"/>
  <c r="E27" i="6"/>
  <c r="G27" i="6"/>
  <c r="I27" i="6"/>
  <c r="D27" i="6"/>
  <c r="G26" i="6"/>
  <c r="E25" i="6"/>
  <c r="G25" i="6"/>
  <c r="I25" i="6"/>
  <c r="G24" i="6"/>
  <c r="G23" i="6"/>
  <c r="G22" i="6"/>
  <c r="E21" i="6"/>
  <c r="G21" i="6"/>
  <c r="I21" i="6"/>
  <c r="G20" i="6"/>
  <c r="G18" i="6"/>
  <c r="G17" i="6"/>
  <c r="H35" i="6"/>
  <c r="I33" i="6"/>
  <c r="H36" i="6"/>
  <c r="G35" i="6"/>
  <c r="D33" i="6"/>
  <c r="H33" i="6"/>
  <c r="H37" i="6"/>
  <c r="G36" i="6"/>
  <c r="E33" i="6"/>
  <c r="H34" i="6"/>
  <c r="G37" i="6"/>
  <c r="H52" i="4"/>
  <c r="J52" i="4" s="1"/>
  <c r="D17" i="6"/>
  <c r="E17" i="6"/>
  <c r="H17" i="6"/>
  <c r="H54" i="4"/>
  <c r="J54" i="4" s="1"/>
  <c r="F37" i="6"/>
  <c r="I37" i="6"/>
  <c r="E37" i="6"/>
  <c r="F36" i="6"/>
  <c r="I36" i="6"/>
  <c r="E36" i="6"/>
  <c r="F35" i="6"/>
  <c r="I35" i="6"/>
  <c r="E35" i="6"/>
  <c r="F34" i="6"/>
  <c r="I34" i="6"/>
  <c r="E34" i="6"/>
  <c r="F26" i="6"/>
  <c r="H25" i="6"/>
  <c r="D25" i="6"/>
  <c r="F24" i="6"/>
  <c r="H23" i="6"/>
  <c r="D23" i="6"/>
  <c r="F22" i="6"/>
  <c r="H21" i="6"/>
  <c r="D21" i="6"/>
  <c r="F20" i="6"/>
  <c r="H19" i="6"/>
  <c r="D19" i="6"/>
  <c r="F18" i="6"/>
  <c r="I23" i="6"/>
  <c r="E23" i="6"/>
  <c r="E19" i="6"/>
  <c r="F17" i="6"/>
  <c r="I26" i="6"/>
  <c r="E26" i="6"/>
  <c r="I24" i="6"/>
  <c r="E24" i="6"/>
  <c r="I22" i="6"/>
  <c r="E22" i="6"/>
  <c r="I20" i="6"/>
  <c r="E20" i="6"/>
  <c r="I18" i="6"/>
  <c r="E18" i="6"/>
  <c r="I19" i="6"/>
  <c r="H26" i="6"/>
  <c r="H24" i="6"/>
  <c r="H22" i="6"/>
  <c r="H20" i="6"/>
  <c r="H18" i="6"/>
  <c r="H42" i="4"/>
  <c r="J42" i="4" s="1"/>
  <c r="H40" i="4"/>
  <c r="J40" i="4" s="1"/>
  <c r="J24" i="4"/>
  <c r="H38" i="4"/>
  <c r="J38" i="4" s="1"/>
  <c r="J32" i="4"/>
  <c r="H35" i="4"/>
  <c r="J35" i="4" s="1"/>
  <c r="H47" i="4"/>
  <c r="J44" i="4" l="1"/>
  <c r="H44" i="4"/>
  <c r="H56" i="4"/>
  <c r="J47" i="4"/>
  <c r="J56" i="4" s="1"/>
  <c r="J58" i="4" l="1"/>
</calcChain>
</file>

<file path=xl/sharedStrings.xml><?xml version="1.0" encoding="utf-8"?>
<sst xmlns="http://schemas.openxmlformats.org/spreadsheetml/2006/main" count="140" uniqueCount="91">
  <si>
    <t>広島県スキー連盟　御中</t>
  </si>
  <si>
    <t>昼間連絡先：職場名</t>
  </si>
  <si>
    <t>所属団体名：</t>
  </si>
  <si>
    <t>電話番号</t>
  </si>
  <si>
    <t>送金者名：</t>
  </si>
  <si>
    <t>携帯電話</t>
  </si>
  <si>
    <t>項　　　　　　　　　　目</t>
  </si>
  <si>
    <t>金　　額</t>
  </si>
  <si>
    <t>送金額</t>
  </si>
  <si>
    <t>中学男子</t>
  </si>
  <si>
    <t>一般</t>
  </si>
  <si>
    <t>少年</t>
  </si>
  <si>
    <t>広島県スキー連盟　</t>
  </si>
  <si>
    <t>【大会中止時の返金先口座】</t>
  </si>
  <si>
    <t>※　現金持参・現金書留めは受理しません。必ず金融機関に振込をお願いします。</t>
  </si>
  <si>
    <t>※　送金案内書・申込書・入金確認の３点が届いてから事務処理を開始します。</t>
  </si>
  <si>
    <t>※　連盟事務局への問合わせはメールで。電話の場合は14時から16時までにお願いします。</t>
  </si>
  <si>
    <r>
      <t>　①</t>
    </r>
    <r>
      <rPr>
        <u/>
        <sz val="11"/>
        <color indexed="8"/>
        <rFont val="ＭＳ Ｐゴシック"/>
        <family val="3"/>
        <charset val="128"/>
      </rPr>
      <t>　　　　　　　　　</t>
    </r>
    <r>
      <rPr>
        <sz val="11"/>
        <color indexed="8"/>
        <rFont val="ＭＳ Ｐゴシック"/>
        <family val="3"/>
        <charset val="128"/>
      </rPr>
      <t>銀行</t>
    </r>
    <r>
      <rPr>
        <u/>
        <sz val="11"/>
        <color indexed="8"/>
        <rFont val="ＭＳ Ｐゴシック"/>
        <family val="3"/>
        <charset val="128"/>
      </rPr>
      <t>　　　　　　　　　　　</t>
    </r>
    <r>
      <rPr>
        <sz val="11"/>
        <color indexed="8"/>
        <rFont val="ＭＳ Ｐゴシック"/>
        <family val="3"/>
        <charset val="128"/>
      </rPr>
      <t>支店</t>
    </r>
    <r>
      <rPr>
        <sz val="11"/>
        <color indexed="8"/>
        <rFont val="Calibri"/>
        <family val="2"/>
      </rPr>
      <t xml:space="preserve"> </t>
    </r>
  </si>
  <si>
    <r>
      <t>　②口座種類　（　</t>
    </r>
    <r>
      <rPr>
        <u/>
        <sz val="11"/>
        <color indexed="8"/>
        <rFont val="ＭＳ Ｐゴシック"/>
        <family val="3"/>
        <charset val="128"/>
      </rPr>
      <t>普通・当座</t>
    </r>
    <r>
      <rPr>
        <sz val="11"/>
        <color indexed="8"/>
        <rFont val="ＭＳ Ｐゴシック"/>
        <family val="3"/>
        <charset val="128"/>
      </rPr>
      <t>　）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③口座番号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</si>
  <si>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④名前</t>
    </r>
    <r>
      <rPr>
        <sz val="11"/>
        <color indexed="8"/>
        <rFont val="Calibri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sz val="11"/>
        <color indexed="8"/>
        <rFont val="ＭＳ Ｐゴシック"/>
        <family val="3"/>
        <charset val="128"/>
      </rPr>
      <t>　　⑤電話番号</t>
    </r>
    <r>
      <rPr>
        <sz val="11"/>
        <color indexed="8"/>
        <rFont val="Calibri"/>
        <family val="2"/>
      </rPr>
      <t xml:space="preserve"> 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  <r>
      <rPr>
        <u/>
        <sz val="11"/>
        <color indexed="8"/>
        <rFont val="ＭＳ Ｐゴシック"/>
        <family val="3"/>
        <charset val="128"/>
      </rPr>
      <t>　</t>
    </r>
  </si>
  <si>
    <r>
      <t>　⑥住所　　　</t>
    </r>
    <r>
      <rPr>
        <u/>
        <sz val="11"/>
        <color indexed="8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</t>
    </r>
    <r>
      <rPr>
        <u/>
        <sz val="11"/>
        <color indexed="9"/>
        <rFont val="ＭＳ Ｐゴシック"/>
        <family val="3"/>
        <charset val="128"/>
      </rPr>
      <t>、</t>
    </r>
  </si>
  <si>
    <t>№</t>
    <phoneticPr fontId="19"/>
  </si>
  <si>
    <t>クラス別</t>
    <rPh sb="3" eb="4">
      <t>ベツ</t>
    </rPh>
    <phoneticPr fontId="19"/>
  </si>
  <si>
    <t>人数</t>
    <rPh sb="0" eb="2">
      <t>ニンズウ</t>
    </rPh>
    <phoneticPr fontId="19"/>
  </si>
  <si>
    <t>金額</t>
    <rPh sb="0" eb="2">
      <t>キンガク</t>
    </rPh>
    <phoneticPr fontId="19"/>
  </si>
  <si>
    <t>ＳＡＪ会員</t>
    <phoneticPr fontId="19"/>
  </si>
  <si>
    <t>SAJ非会員</t>
    <phoneticPr fontId="19"/>
  </si>
  <si>
    <r>
      <t>送金・書類送付　案内書　</t>
    </r>
    <r>
      <rPr>
        <u/>
        <sz val="10.5"/>
        <rFont val="Meiryo UI"/>
        <family val="3"/>
        <charset val="128"/>
      </rPr>
      <t>（2024版）</t>
    </r>
    <phoneticPr fontId="19"/>
  </si>
  <si>
    <t>（FAX：082-293-3227,TEL:082-293-3230）   メールアドレス:     jimu@ski-hiroshima.org</t>
    <phoneticPr fontId="19"/>
  </si>
  <si>
    <r>
      <t>【以下、</t>
    </r>
    <r>
      <rPr>
        <b/>
        <sz val="10.5"/>
        <color rgb="FFFF0000"/>
        <rFont val="Meiryo UI"/>
        <family val="3"/>
        <charset val="128"/>
      </rPr>
      <t>色付き部分のみ記入</t>
    </r>
    <r>
      <rPr>
        <b/>
        <sz val="10.5"/>
        <rFont val="Meiryo UI"/>
        <family val="3"/>
        <charset val="128"/>
      </rPr>
      <t>ください。】</t>
    </r>
    <rPh sb="1" eb="3">
      <t>イカ</t>
    </rPh>
    <rPh sb="4" eb="5">
      <t>イロ</t>
    </rPh>
    <rPh sb="5" eb="6">
      <t>ツ</t>
    </rPh>
    <rPh sb="7" eb="9">
      <t>ブブン</t>
    </rPh>
    <rPh sb="11" eb="13">
      <t>キニュウ</t>
    </rPh>
    <phoneticPr fontId="19"/>
  </si>
  <si>
    <t>クラブ№　：　　　　－　　　　</t>
    <phoneticPr fontId="19"/>
  </si>
  <si>
    <t>○　費用は　（　広島銀行　・　郵便貯金　）に振込（　済み・予定　）　※振込済の場合は振込票（写し）も送付のこと　</t>
    <rPh sb="15" eb="17">
      <t>ユウビン</t>
    </rPh>
    <rPh sb="17" eb="19">
      <t>チョキン</t>
    </rPh>
    <phoneticPr fontId="19"/>
  </si>
  <si>
    <t>○　送金案内書を　　　　月　　　　日に（　メール・郵送　）（　済み・予定　）</t>
    <rPh sb="4" eb="6">
      <t>アンナイ</t>
    </rPh>
    <phoneticPr fontId="19"/>
  </si>
  <si>
    <t>氏     　　　名</t>
    <phoneticPr fontId="19"/>
  </si>
  <si>
    <t>一般男子Ａ</t>
    <rPh sb="0" eb="2">
      <t>イッパン</t>
    </rPh>
    <rPh sb="2" eb="4">
      <t>ダンシ</t>
    </rPh>
    <phoneticPr fontId="19"/>
  </si>
  <si>
    <t>小計A　</t>
    <phoneticPr fontId="19"/>
  </si>
  <si>
    <t>金　　額</t>
    <phoneticPr fontId="19"/>
  </si>
  <si>
    <t>小計B</t>
    <phoneticPr fontId="19"/>
  </si>
  <si>
    <t>コード</t>
    <phoneticPr fontId="19"/>
  </si>
  <si>
    <t>項目</t>
    <rPh sb="0" eb="2">
      <t>コウモク</t>
    </rPh>
    <phoneticPr fontId="19"/>
  </si>
  <si>
    <t>人数計</t>
    <rPh sb="0" eb="2">
      <t>ニンズウ</t>
    </rPh>
    <rPh sb="2" eb="3">
      <t>ケイ</t>
    </rPh>
    <phoneticPr fontId="19"/>
  </si>
  <si>
    <t>一般男子Ｂ</t>
    <rPh sb="2" eb="4">
      <t>ダンシ</t>
    </rPh>
    <phoneticPr fontId="19"/>
  </si>
  <si>
    <t>一般男子Ｃ</t>
    <rPh sb="2" eb="4">
      <t>ダンシ</t>
    </rPh>
    <phoneticPr fontId="19"/>
  </si>
  <si>
    <t>一般女子</t>
    <rPh sb="0" eb="2">
      <t>イッパン</t>
    </rPh>
    <phoneticPr fontId="19"/>
  </si>
  <si>
    <t>一般女子Ａ</t>
    <rPh sb="2" eb="4">
      <t>ジョシ</t>
    </rPh>
    <phoneticPr fontId="19"/>
  </si>
  <si>
    <t>一般女子Ｂ</t>
    <rPh sb="2" eb="4">
      <t>ジョシ</t>
    </rPh>
    <phoneticPr fontId="19"/>
  </si>
  <si>
    <t>少年男子</t>
    <rPh sb="0" eb="2">
      <t>ショウネン</t>
    </rPh>
    <rPh sb="2" eb="4">
      <t>ダンシ</t>
    </rPh>
    <phoneticPr fontId="19"/>
  </si>
  <si>
    <t>少年女子</t>
    <rPh sb="0" eb="2">
      <t>ショウネン</t>
    </rPh>
    <rPh sb="2" eb="4">
      <t>ジョシ</t>
    </rPh>
    <phoneticPr fontId="19"/>
  </si>
  <si>
    <t>小計A</t>
    <phoneticPr fontId="19"/>
  </si>
  <si>
    <r>
      <t>合　計　（　Ａ+Ｂ　）　　　　　　　　　　　　　　　　</t>
    </r>
    <r>
      <rPr>
        <sz val="10.5"/>
        <rFont val="ＭＳ Ｐ明朝"/>
        <family val="1"/>
        <charset val="128"/>
      </rPr>
      <t>　　</t>
    </r>
    <phoneticPr fontId="19"/>
  </si>
  <si>
    <t>【振込先】</t>
    <phoneticPr fontId="19"/>
  </si>
  <si>
    <t>〇広島銀行廿日市支店</t>
    <phoneticPr fontId="19"/>
  </si>
  <si>
    <t>普通預金　№0339423</t>
    <phoneticPr fontId="19"/>
  </si>
  <si>
    <t>〇郵便貯金</t>
    <rPh sb="1" eb="3">
      <t>ユウビン</t>
    </rPh>
    <rPh sb="3" eb="5">
      <t>チョキン</t>
    </rPh>
    <phoneticPr fontId="19"/>
  </si>
  <si>
    <t>№15190-38517971</t>
    <phoneticPr fontId="19"/>
  </si>
  <si>
    <t>※  振込の際には、この送金案内書と振込票（写し・写真）を連盟事務局に送付してください。（メール・ＦＡＸ可）</t>
    <phoneticPr fontId="19"/>
  </si>
  <si>
    <t>※　加盟団体でとりまとめ、加盟団体名・送金者名及び連絡先も必ず記載をお願いします。（個人での送付はしないでください。）</t>
    <phoneticPr fontId="19"/>
  </si>
  <si>
    <t>※　金融機関の振込票をもって領収書とさせていただきます。なお、領収書の必要な場合は返送用封筒に切手を貼付のうえ、住所氏名等を記入してください。</t>
    <phoneticPr fontId="19"/>
  </si>
  <si>
    <t>jimu@ski-hiroshima.org</t>
    <phoneticPr fontId="19"/>
  </si>
  <si>
    <r>
      <t>※　競技大会への申し込みは、2023年12月01日(金)から</t>
    </r>
    <r>
      <rPr>
        <b/>
        <sz val="10"/>
        <color rgb="FFFF0000"/>
        <rFont val="Meiryo UI"/>
        <family val="3"/>
        <charset val="128"/>
      </rPr>
      <t>2023年12月27日(水）必着</t>
    </r>
    <r>
      <rPr>
        <sz val="10"/>
        <rFont val="Meiryo UI"/>
        <family val="3"/>
        <charset val="128"/>
      </rPr>
      <t>でお願いします。</t>
    </r>
    <rPh sb="2" eb="4">
      <t>キョウギ</t>
    </rPh>
    <rPh sb="4" eb="6">
      <t>タイカイ</t>
    </rPh>
    <rPh sb="8" eb="9">
      <t>モウ</t>
    </rPh>
    <rPh sb="10" eb="11">
      <t>コ</t>
    </rPh>
    <rPh sb="18" eb="19">
      <t>ネン</t>
    </rPh>
    <rPh sb="21" eb="22">
      <t>ガツ</t>
    </rPh>
    <rPh sb="24" eb="25">
      <t>ニチ</t>
    </rPh>
    <rPh sb="26" eb="27">
      <t>キン</t>
    </rPh>
    <rPh sb="34" eb="35">
      <t>ネン</t>
    </rPh>
    <rPh sb="37" eb="38">
      <t>ガツ</t>
    </rPh>
    <rPh sb="40" eb="41">
      <t>ニチ</t>
    </rPh>
    <rPh sb="42" eb="43">
      <t>スイ</t>
    </rPh>
    <rPh sb="44" eb="46">
      <t>ヒッチャク</t>
    </rPh>
    <phoneticPr fontId="19"/>
  </si>
  <si>
    <t>※手数料1,000円/人を差引き返金となります。</t>
    <rPh sb="1" eb="4">
      <t>テスウリョウ</t>
    </rPh>
    <rPh sb="9" eb="10">
      <t>エン</t>
    </rPh>
    <rPh sb="11" eb="12">
      <t>ニン</t>
    </rPh>
    <rPh sb="13" eb="15">
      <t>サシヒキ</t>
    </rPh>
    <rPh sb="16" eb="18">
      <t>ヘンキン</t>
    </rPh>
    <phoneticPr fontId="19"/>
  </si>
  <si>
    <t>国民スポーツ大会広島県選考会
CC競技</t>
    <rPh sb="0" eb="2">
      <t>コクミン</t>
    </rPh>
    <rPh sb="6" eb="8">
      <t>タイカイ</t>
    </rPh>
    <rPh sb="8" eb="11">
      <t>ヒロシマケン</t>
    </rPh>
    <rPh sb="11" eb="14">
      <t>センコウカイ</t>
    </rPh>
    <rPh sb="18" eb="20">
      <t>キョウギ</t>
    </rPh>
    <phoneticPr fontId="19"/>
  </si>
  <si>
    <t>国民スポーツ大会広島県選考会
CC競技</t>
    <rPh sb="18" eb="20">
      <t>キョウギ</t>
    </rPh>
    <phoneticPr fontId="19"/>
  </si>
  <si>
    <t>中学女子</t>
  </si>
  <si>
    <t>少年</t>
    <phoneticPr fontId="11"/>
  </si>
  <si>
    <t>中学</t>
    <rPh sb="0" eb="2">
      <t>チュウガク</t>
    </rPh>
    <phoneticPr fontId="11"/>
  </si>
  <si>
    <t>4231</t>
    <phoneticPr fontId="11"/>
  </si>
  <si>
    <t>ＳＡＪ非会員</t>
    <rPh sb="3" eb="4">
      <t>ヒ</t>
    </rPh>
    <phoneticPr fontId="19"/>
  </si>
  <si>
    <t>申込責任者：</t>
    <rPh sb="0" eb="2">
      <t>モウシコミ</t>
    </rPh>
    <rPh sb="2" eb="5">
      <t>セキニンシャ</t>
    </rPh>
    <phoneticPr fontId="11"/>
  </si>
  <si>
    <t>住所　　　　：　〒</t>
    <rPh sb="0" eb="2">
      <t>ジュウショ</t>
    </rPh>
    <phoneticPr fontId="11"/>
  </si>
  <si>
    <t>性別</t>
    <rPh sb="0" eb="2">
      <t>セイベツ</t>
    </rPh>
    <phoneticPr fontId="19"/>
  </si>
  <si>
    <t>A</t>
    <phoneticPr fontId="19"/>
  </si>
  <si>
    <t>B</t>
    <phoneticPr fontId="11"/>
  </si>
  <si>
    <t>C</t>
    <phoneticPr fontId="19"/>
  </si>
  <si>
    <t>少年</t>
    <rPh sb="0" eb="2">
      <t>ショウネン</t>
    </rPh>
    <phoneticPr fontId="11"/>
  </si>
  <si>
    <t>備考</t>
    <rPh sb="0" eb="2">
      <t>ビコウ</t>
    </rPh>
    <phoneticPr fontId="11"/>
  </si>
  <si>
    <t>成年</t>
    <rPh sb="0" eb="2">
      <t>セイネン</t>
    </rPh>
    <phoneticPr fontId="11"/>
  </si>
  <si>
    <t>中学
1,2年</t>
    <phoneticPr fontId="11"/>
  </si>
  <si>
    <t>一般男子</t>
    <phoneticPr fontId="11"/>
  </si>
  <si>
    <t>【ＳＡＪ会員】</t>
    <phoneticPr fontId="11"/>
  </si>
  <si>
    <t>【ＳＡＪ非会員】</t>
    <rPh sb="4" eb="5">
      <t>ヒ</t>
    </rPh>
    <phoneticPr fontId="11"/>
  </si>
  <si>
    <t>高校中3</t>
    <rPh sb="2" eb="3">
      <t>チュウ</t>
    </rPh>
    <phoneticPr fontId="11"/>
  </si>
  <si>
    <r>
      <t>【以下、</t>
    </r>
    <r>
      <rPr>
        <b/>
        <sz val="12"/>
        <color rgb="FFFF0000"/>
        <rFont val="Meiryo UI"/>
        <family val="3"/>
        <charset val="128"/>
      </rPr>
      <t>色付き部分のみ記入</t>
    </r>
    <r>
      <rPr>
        <b/>
        <sz val="12"/>
        <rFont val="Meiryo UI"/>
        <family val="3"/>
        <charset val="128"/>
      </rPr>
      <t>ください。】</t>
    </r>
    <rPh sb="1" eb="3">
      <t>イカ</t>
    </rPh>
    <rPh sb="4" eb="5">
      <t>イロ</t>
    </rPh>
    <rPh sb="5" eb="6">
      <t>ツ</t>
    </rPh>
    <rPh sb="7" eb="9">
      <t>ブブン</t>
    </rPh>
    <rPh sb="11" eb="13">
      <t>キニュウ</t>
    </rPh>
    <phoneticPr fontId="19"/>
  </si>
  <si>
    <t xml:space="preserve">（FAX：082-293-3227,TEL:082-293-3230）   </t>
    <phoneticPr fontId="19"/>
  </si>
  <si>
    <t>メールアドレス:     jimu@ski-hiroshima.org</t>
  </si>
  <si>
    <t>種部別(選択)</t>
    <rPh sb="0" eb="1">
      <t>シュ</t>
    </rPh>
    <rPh sb="1" eb="3">
      <t>ブベツ</t>
    </rPh>
    <rPh sb="4" eb="6">
      <t>センタク</t>
    </rPh>
    <phoneticPr fontId="19"/>
  </si>
  <si>
    <r>
      <t>　　国民スポーツ大会　エントリー申込書</t>
    </r>
    <r>
      <rPr>
        <u/>
        <sz val="10.5"/>
        <rFont val="Meiryo UI"/>
        <family val="3"/>
        <charset val="128"/>
      </rPr>
      <t>（2024版）</t>
    </r>
    <phoneticPr fontId="19"/>
  </si>
  <si>
    <t>加盟団体名：</t>
    <rPh sb="0" eb="2">
      <t>カメイ</t>
    </rPh>
    <rPh sb="2" eb="4">
      <t>ダンタイ</t>
    </rPh>
    <rPh sb="4" eb="5">
      <t>メイ</t>
    </rPh>
    <phoneticPr fontId="11"/>
  </si>
  <si>
    <t>（広島県は本紙不要）</t>
    <rPh sb="1" eb="4">
      <t>ヒロシマケン</t>
    </rPh>
    <rPh sb="5" eb="6">
      <t>ホン</t>
    </rPh>
    <rPh sb="6" eb="7">
      <t>シ</t>
    </rPh>
    <rPh sb="7" eb="9">
      <t>フヨウ</t>
    </rPh>
    <phoneticPr fontId="11"/>
  </si>
  <si>
    <t>山口県スキー連盟</t>
    <rPh sb="0" eb="3">
      <t>ヤマグチケン</t>
    </rPh>
    <rPh sb="6" eb="8">
      <t>レンメイ</t>
    </rPh>
    <phoneticPr fontId="11"/>
  </si>
  <si>
    <t>島根県スキー連盟</t>
    <rPh sb="0" eb="3">
      <t>シマネケン</t>
    </rPh>
    <rPh sb="6" eb="8">
      <t>レンメイ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</si>
</sst>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;[Red]\-#,##0\ "/>
    <numFmt numFmtId="177" formatCode="#,##0;[Red]#,##0"/>
    <numFmt numFmtId="178" formatCode="&quot;¥&quot;#,##0;[Red]&quot;¥&quot;#,##0"/>
  </numFmts>
  <fonts count="34">
    <font>
      <sz val="11"/>
      <color indexed="8"/>
      <name val="ＭＳ Ｐゴシック"/>
      <family val="2"/>
      <charset val="128"/>
    </font>
    <font>
      <sz val="10.5"/>
      <name val="ＭＳ Ｐ明朝"/>
      <family val="1"/>
      <charset val="128"/>
    </font>
    <font>
      <u/>
      <sz val="10.5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u/>
      <sz val="16"/>
      <name val="Meiryo UI"/>
      <family val="3"/>
      <charset val="128"/>
    </font>
    <font>
      <u/>
      <sz val="10.5"/>
      <name val="Meiryo UI"/>
      <family val="3"/>
      <charset val="128"/>
    </font>
    <font>
      <sz val="6"/>
      <name val="ＭＳ Ｐゴシック"/>
      <family val="2"/>
      <charset val="128"/>
    </font>
    <font>
      <sz val="10.5"/>
      <name val="Meiryo UI"/>
      <family val="3"/>
      <charset val="128"/>
    </font>
    <font>
      <u/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b/>
      <u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3"/>
      <charset val="128"/>
    </font>
    <font>
      <u/>
      <sz val="9"/>
      <name val="Meiryo UI"/>
      <family val="3"/>
      <charset val="128"/>
    </font>
    <font>
      <sz val="11"/>
      <color indexed="8"/>
      <name val="Calibri"/>
      <family val="2"/>
    </font>
    <font>
      <sz val="10.5"/>
      <color theme="0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8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0"/>
      <color rgb="FFFF0000"/>
      <name val="Meiryo UI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ゴシック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7DEE8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12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/>
    <xf numFmtId="14" fontId="16" fillId="0" borderId="0" xfId="3" applyNumberFormat="1" applyFont="1" applyBorder="1" applyAlignment="1" applyProtection="1">
      <alignment vertical="center" wrapText="1"/>
    </xf>
    <xf numFmtId="0" fontId="1" fillId="0" borderId="0" xfId="0" applyFont="1" applyAlignment="1"/>
    <xf numFmtId="0" fontId="18" fillId="0" borderId="0" xfId="0" applyFont="1" applyAlignment="1">
      <alignment horizontal="left" vertical="center" wrapText="1"/>
    </xf>
    <xf numFmtId="38" fontId="12" fillId="0" borderId="0" xfId="4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38" fontId="1" fillId="0" borderId="0" xfId="4" applyFont="1" applyAlignment="1"/>
    <xf numFmtId="0" fontId="1" fillId="0" borderId="5" xfId="0" applyFont="1" applyBorder="1" applyAlignment="1">
      <alignment horizontal="center" vertical="center"/>
    </xf>
    <xf numFmtId="176" fontId="1" fillId="0" borderId="0" xfId="0" applyNumberFormat="1" applyFont="1" applyAlignment="1"/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24" fillId="0" borderId="0" xfId="0" applyFont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Protection="1">
      <alignment vertical="center"/>
      <protection locked="0"/>
    </xf>
    <xf numFmtId="0" fontId="1" fillId="2" borderId="35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3" borderId="12" xfId="0" applyNumberFormat="1" applyFont="1" applyFill="1" applyBorder="1" applyAlignment="1" applyProtection="1">
      <alignment horizontal="center"/>
      <protection locked="0"/>
    </xf>
    <xf numFmtId="176" fontId="1" fillId="3" borderId="3" xfId="0" applyNumberFormat="1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0" borderId="42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3" xfId="0" applyFont="1" applyBorder="1" applyAlignment="1">
      <alignment horizontal="center" vertical="center"/>
    </xf>
    <xf numFmtId="177" fontId="22" fillId="0" borderId="0" xfId="0" applyNumberFormat="1" applyFont="1" applyAlignment="1"/>
    <xf numFmtId="176" fontId="1" fillId="3" borderId="4" xfId="0" applyNumberFormat="1" applyFont="1" applyFill="1" applyBorder="1" applyAlignment="1" applyProtection="1">
      <alignment horizontal="center"/>
      <protection locked="0"/>
    </xf>
    <xf numFmtId="176" fontId="1" fillId="3" borderId="4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38" fontId="1" fillId="4" borderId="4" xfId="4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6" fontId="23" fillId="0" borderId="38" xfId="4" applyNumberFormat="1" applyFont="1" applyBorder="1" applyAlignment="1">
      <alignment horizontal="center" vertical="center"/>
    </xf>
    <xf numFmtId="6" fontId="23" fillId="0" borderId="0" xfId="4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178" fontId="27" fillId="0" borderId="33" xfId="0" applyNumberFormat="1" applyFont="1" applyBorder="1" applyAlignment="1">
      <alignment horizontal="center" vertical="center"/>
    </xf>
    <xf numFmtId="178" fontId="28" fillId="0" borderId="0" xfId="0" applyNumberFormat="1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wrapText="1"/>
    </xf>
    <xf numFmtId="0" fontId="8" fillId="0" borderId="0" xfId="3" applyAlignment="1" applyProtection="1">
      <alignment vertical="center"/>
    </xf>
    <xf numFmtId="14" fontId="8" fillId="0" borderId="0" xfId="3" applyNumberFormat="1" applyBorder="1" applyAlignment="1" applyProtection="1">
      <alignment vertical="center" wrapText="1"/>
    </xf>
    <xf numFmtId="14" fontId="20" fillId="0" borderId="0" xfId="3" applyNumberFormat="1" applyFont="1" applyBorder="1" applyAlignment="1" applyProtection="1">
      <alignment horizontal="left" vertical="center" wrapText="1"/>
    </xf>
    <xf numFmtId="0" fontId="0" fillId="0" borderId="0" xfId="0" applyAlignment="1"/>
    <xf numFmtId="6" fontId="1" fillId="0" borderId="14" xfId="4" applyNumberFormat="1" applyFont="1" applyBorder="1" applyAlignment="1">
      <alignment horizontal="center" vertical="center"/>
    </xf>
    <xf numFmtId="6" fontId="1" fillId="0" borderId="27" xfId="4" applyNumberFormat="1" applyFont="1" applyBorder="1" applyAlignment="1">
      <alignment horizontal="center" vertical="center"/>
    </xf>
    <xf numFmtId="178" fontId="1" fillId="0" borderId="33" xfId="0" applyNumberFormat="1" applyFont="1" applyBorder="1" applyAlignment="1">
      <alignment horizontal="center"/>
    </xf>
    <xf numFmtId="178" fontId="1" fillId="0" borderId="40" xfId="0" applyNumberFormat="1" applyFont="1" applyBorder="1" applyAlignment="1">
      <alignment horizontal="center"/>
    </xf>
    <xf numFmtId="0" fontId="17" fillId="3" borderId="1" xfId="0" applyFont="1" applyFill="1" applyBorder="1" applyProtection="1">
      <alignment vertical="center"/>
      <protection locked="0"/>
    </xf>
    <xf numFmtId="56" fontId="17" fillId="3" borderId="1" xfId="0" applyNumberFormat="1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Protection="1">
      <alignment vertical="center"/>
      <protection locked="0"/>
    </xf>
    <xf numFmtId="0" fontId="12" fillId="3" borderId="0" xfId="0" applyFont="1" applyFill="1" applyAlignment="1" applyProtection="1">
      <protection locked="0"/>
    </xf>
    <xf numFmtId="0" fontId="3" fillId="3" borderId="20" xfId="0" applyFont="1" applyFill="1" applyBorder="1" applyAlignment="1"/>
    <xf numFmtId="0" fontId="3" fillId="3" borderId="21" xfId="0" applyFont="1" applyFill="1" applyBorder="1" applyAlignment="1"/>
    <xf numFmtId="0" fontId="1" fillId="3" borderId="21" xfId="0" applyFont="1" applyFill="1" applyBorder="1" applyAlignment="1"/>
    <xf numFmtId="0" fontId="1" fillId="3" borderId="29" xfId="0" applyFont="1" applyFill="1" applyBorder="1" applyAlignment="1"/>
    <xf numFmtId="0" fontId="3" fillId="3" borderId="22" xfId="0" applyFont="1" applyFill="1" applyBorder="1" applyAlignment="1"/>
    <xf numFmtId="0" fontId="3" fillId="3" borderId="0" xfId="0" applyFont="1" applyFill="1" applyAlignment="1"/>
    <xf numFmtId="0" fontId="1" fillId="3" borderId="0" xfId="0" applyFont="1" applyFill="1" applyAlignment="1"/>
    <xf numFmtId="0" fontId="1" fillId="3" borderId="30" xfId="0" applyFont="1" applyFill="1" applyBorder="1" applyAlignment="1"/>
    <xf numFmtId="0" fontId="3" fillId="3" borderId="23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1" fillId="3" borderId="24" xfId="0" applyFont="1" applyFill="1" applyBorder="1">
      <alignment vertical="center"/>
    </xf>
    <xf numFmtId="0" fontId="1" fillId="3" borderId="31" xfId="0" applyFont="1" applyFill="1" applyBorder="1">
      <alignment vertical="center"/>
    </xf>
    <xf numFmtId="0" fontId="1" fillId="0" borderId="1" xfId="0" applyFont="1" applyBorder="1" applyAlignment="1"/>
    <xf numFmtId="0" fontId="12" fillId="4" borderId="3" xfId="0" applyFont="1" applyFill="1" applyBorder="1" applyAlignment="1">
      <alignment horizontal="center"/>
    </xf>
    <xf numFmtId="0" fontId="23" fillId="0" borderId="13" xfId="0" applyFont="1" applyBorder="1" applyAlignment="1">
      <alignment vertical="center" textRotation="255"/>
    </xf>
    <xf numFmtId="0" fontId="23" fillId="0" borderId="0" xfId="0" applyFont="1" applyAlignment="1">
      <alignment vertical="center" textRotation="255"/>
    </xf>
    <xf numFmtId="0" fontId="17" fillId="0" borderId="0" xfId="0" applyFont="1" applyAlignment="1" applyProtection="1">
      <alignment horizontal="left" vertical="center"/>
      <protection locked="0"/>
    </xf>
    <xf numFmtId="0" fontId="32" fillId="0" borderId="0" xfId="0" applyFont="1">
      <alignment vertical="center"/>
    </xf>
    <xf numFmtId="0" fontId="1" fillId="0" borderId="49" xfId="0" applyFont="1" applyBorder="1" applyAlignment="1">
      <alignment horizontal="center" vertical="center"/>
    </xf>
    <xf numFmtId="0" fontId="1" fillId="0" borderId="27" xfId="0" applyFont="1" applyBorder="1" applyAlignment="1"/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/>
    <xf numFmtId="0" fontId="1" fillId="5" borderId="47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31" fillId="5" borderId="42" xfId="0" applyFont="1" applyFill="1" applyBorder="1" applyAlignment="1">
      <alignment horizontal="center" vertical="center" wrapText="1"/>
    </xf>
    <xf numFmtId="0" fontId="30" fillId="5" borderId="42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/>
    <xf numFmtId="0" fontId="1" fillId="0" borderId="55" xfId="0" applyFont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23" fillId="2" borderId="57" xfId="0" applyFont="1" applyFill="1" applyBorder="1" applyAlignment="1">
      <alignment horizontal="center" vertical="center"/>
    </xf>
    <xf numFmtId="0" fontId="1" fillId="0" borderId="14" xfId="0" applyFont="1" applyBorder="1">
      <alignment vertical="center"/>
    </xf>
    <xf numFmtId="176" fontId="1" fillId="3" borderId="47" xfId="0" applyNumberFormat="1" applyFont="1" applyFill="1" applyBorder="1" applyAlignment="1" applyProtection="1">
      <alignment horizontal="center"/>
      <protection locked="0"/>
    </xf>
    <xf numFmtId="6" fontId="1" fillId="0" borderId="48" xfId="4" applyNumberFormat="1" applyFont="1" applyBorder="1" applyAlignment="1">
      <alignment horizontal="center" vertical="center"/>
    </xf>
    <xf numFmtId="6" fontId="1" fillId="0" borderId="53" xfId="4" applyNumberFormat="1" applyFont="1" applyBorder="1" applyAlignment="1">
      <alignment horizontal="center" vertical="center"/>
    </xf>
    <xf numFmtId="6" fontId="1" fillId="0" borderId="50" xfId="4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4" xfId="0" applyFont="1" applyBorder="1" applyAlignme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" fillId="2" borderId="36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left" vertical="center"/>
      <protection locked="0"/>
    </xf>
    <xf numFmtId="0" fontId="17" fillId="3" borderId="2" xfId="0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>
      <alignment horizontal="center" vertical="center"/>
    </xf>
    <xf numFmtId="6" fontId="1" fillId="0" borderId="4" xfId="4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6" fontId="1" fillId="0" borderId="5" xfId="4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255" wrapText="1"/>
    </xf>
    <xf numFmtId="0" fontId="1" fillId="0" borderId="4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textRotation="255"/>
    </xf>
    <xf numFmtId="0" fontId="23" fillId="0" borderId="39" xfId="0" applyFont="1" applyBorder="1" applyAlignment="1">
      <alignment horizontal="center" vertical="center" textRotation="255"/>
    </xf>
    <xf numFmtId="0" fontId="23" fillId="0" borderId="40" xfId="0" applyFont="1" applyBorder="1" applyAlignment="1">
      <alignment horizontal="center" vertical="center" textRotation="255"/>
    </xf>
    <xf numFmtId="0" fontId="23" fillId="0" borderId="17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1" fillId="3" borderId="7" xfId="0" applyNumberFormat="1" applyFont="1" applyFill="1" applyBorder="1" applyAlignment="1" applyProtection="1">
      <alignment horizontal="center"/>
      <protection locked="0"/>
    </xf>
    <xf numFmtId="49" fontId="1" fillId="3" borderId="4" xfId="0" applyNumberFormat="1" applyFont="1" applyFill="1" applyBorder="1" applyAlignment="1" applyProtection="1">
      <alignment horizontal="center"/>
      <protection locked="0"/>
    </xf>
    <xf numFmtId="49" fontId="1" fillId="3" borderId="47" xfId="0" applyNumberFormat="1" applyFont="1" applyFill="1" applyBorder="1" applyAlignment="1" applyProtection="1">
      <alignment horizontal="center"/>
      <protection locked="0"/>
    </xf>
    <xf numFmtId="49" fontId="1" fillId="3" borderId="42" xfId="0" applyNumberFormat="1" applyFont="1" applyFill="1" applyBorder="1" applyAlignment="1" applyProtection="1">
      <alignment horizontal="center"/>
      <protection locked="0"/>
    </xf>
    <xf numFmtId="0" fontId="26" fillId="0" borderId="4" xfId="0" applyFont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1" fillId="4" borderId="25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6" fontId="1" fillId="0" borderId="7" xfId="4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45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" fillId="5" borderId="41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" fillId="5" borderId="47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7" fillId="5" borderId="47" xfId="0" applyFont="1" applyFill="1" applyBorder="1" applyAlignment="1" applyProtection="1">
      <alignment horizontal="center" vertical="center"/>
      <protection locked="0"/>
    </xf>
    <xf numFmtId="0" fontId="1" fillId="0" borderId="5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</cellXfs>
  <cellStyles count="5">
    <cellStyle name="ハイパーリンク" xfId="3" builtinId="8"/>
    <cellStyle name="桁区切り" xfId="4" builtinId="6"/>
    <cellStyle name="標準" xfId="0" builtinId="0"/>
    <cellStyle name="標準 2" xfId="1" xr:uid="{00000000-0005-0000-0000-000005000000}"/>
    <cellStyle name="標準 3" xfId="2" xr:uid="{00000000-0005-0000-0000-000007000000}"/>
  </cellStyles>
  <dxfs count="0"/>
  <tableStyles count="0" defaultTableStyle="TableStyleMedium2" defaultPivotStyle="PivotStyleLight16"/>
  <colors>
    <mruColors>
      <color rgb="FFFFFFCC"/>
      <color rgb="FF66CCFF"/>
      <color rgb="FFB7DEE8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58</xdr:row>
      <xdr:rowOff>200024</xdr:rowOff>
    </xdr:from>
    <xdr:to>
      <xdr:col>10</xdr:col>
      <xdr:colOff>19050</xdr:colOff>
      <xdr:row>61</xdr:row>
      <xdr:rowOff>28574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DB9CAD0-9876-432C-A0EA-02015365791C}"/>
            </a:ext>
          </a:extLst>
        </xdr:cNvPr>
        <xdr:cNvSpPr/>
      </xdr:nvSpPr>
      <xdr:spPr>
        <a:xfrm>
          <a:off x="314325" y="10572749"/>
          <a:ext cx="6362700" cy="447675"/>
        </a:xfrm>
        <a:prstGeom prst="roundRect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23191</xdr:colOff>
      <xdr:row>1</xdr:row>
      <xdr:rowOff>190500</xdr:rowOff>
    </xdr:to>
    <xdr:grpSp>
      <xdr:nvGrpSpPr>
        <xdr:cNvPr id="7" name="Group 3">
          <a:extLst>
            <a:ext uri="{FF2B5EF4-FFF2-40B4-BE49-F238E27FC236}">
              <a16:creationId xmlns:a16="http://schemas.microsoft.com/office/drawing/2014/main" id="{05AF3513-38AD-4D1F-8EC4-42EA1538B55E}"/>
            </a:ext>
          </a:extLst>
        </xdr:cNvPr>
        <xdr:cNvGrpSpPr>
          <a:grpSpLocks noChangeAspect="1"/>
        </xdr:cNvGrpSpPr>
      </xdr:nvGrpSpPr>
      <xdr:grpSpPr bwMode="auto">
        <a:xfrm>
          <a:off x="0" y="0"/>
          <a:ext cx="1270966" cy="400050"/>
          <a:chOff x="10" y="3"/>
          <a:chExt cx="93" cy="43"/>
        </a:xfrm>
      </xdr:grpSpPr>
      <xdr:sp macro="" textlink="">
        <xdr:nvSpPr>
          <xdr:cNvPr id="8" name="AutoShape 2">
            <a:extLst>
              <a:ext uri="{FF2B5EF4-FFF2-40B4-BE49-F238E27FC236}">
                <a16:creationId xmlns:a16="http://schemas.microsoft.com/office/drawing/2014/main" id="{98F4E4AF-39CC-354E-45EF-E3C531C9A136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" y="4"/>
            <a:ext cx="91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DE1267F8-49B8-B602-C6FD-CD017DB27C57}"/>
              </a:ext>
            </a:extLst>
          </xdr:cNvPr>
          <xdr:cNvSpPr>
            <a:spLocks noChangeArrowheads="1"/>
          </xdr:cNvSpPr>
        </xdr:nvSpPr>
        <xdr:spPr bwMode="auto">
          <a:xfrm>
            <a:off x="20" y="12"/>
            <a:ext cx="71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強 化 CC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-1</a:t>
            </a:r>
            <a:endParaRPr lang="ja-JP" altLang="en-US" sz="1500" b="1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10" name="Line 5">
            <a:extLst>
              <a:ext uri="{FF2B5EF4-FFF2-40B4-BE49-F238E27FC236}">
                <a16:creationId xmlns:a16="http://schemas.microsoft.com/office/drawing/2014/main" id="{19716040-F372-A07A-F1B1-BA7A511273A1}"/>
              </a:ext>
            </a:extLst>
          </xdr:cNvPr>
          <xdr:cNvSpPr>
            <a:spLocks noChangeShapeType="1"/>
          </xdr:cNvSpPr>
        </xdr:nvSpPr>
        <xdr:spPr bwMode="auto">
          <a:xfrm flipV="1">
            <a:off x="1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" name="Rectangle 6">
            <a:extLst>
              <a:ext uri="{FF2B5EF4-FFF2-40B4-BE49-F238E27FC236}">
                <a16:creationId xmlns:a16="http://schemas.microsoft.com/office/drawing/2014/main" id="{1DE6EAB4-16D4-1495-F593-08AA8C1A4C87}"/>
              </a:ext>
            </a:extLst>
          </xdr:cNvPr>
          <xdr:cNvSpPr>
            <a:spLocks noChangeArrowheads="1"/>
          </xdr:cNvSpPr>
        </xdr:nvSpPr>
        <xdr:spPr bwMode="auto">
          <a:xfrm>
            <a:off x="1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7">
            <a:extLst>
              <a:ext uri="{FF2B5EF4-FFF2-40B4-BE49-F238E27FC236}">
                <a16:creationId xmlns:a16="http://schemas.microsoft.com/office/drawing/2014/main" id="{42B98A6E-9850-C0C6-E2FF-710223E12E95}"/>
              </a:ext>
            </a:extLst>
          </xdr:cNvPr>
          <xdr:cNvSpPr>
            <a:spLocks noChangeArrowheads="1"/>
          </xdr:cNvSpPr>
        </xdr:nvSpPr>
        <xdr:spPr bwMode="auto">
          <a:xfrm>
            <a:off x="12" y="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Line 8">
            <a:extLst>
              <a:ext uri="{FF2B5EF4-FFF2-40B4-BE49-F238E27FC236}">
                <a16:creationId xmlns:a16="http://schemas.microsoft.com/office/drawing/2014/main" id="{1A8DE703-146A-72BC-4736-0BF9B169E4B7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" name="Rectangle 9">
            <a:extLst>
              <a:ext uri="{FF2B5EF4-FFF2-40B4-BE49-F238E27FC236}">
                <a16:creationId xmlns:a16="http://schemas.microsoft.com/office/drawing/2014/main" id="{438B464D-39AA-6806-830E-49A863CEFBCC}"/>
              </a:ext>
            </a:extLst>
          </xdr:cNvPr>
          <xdr:cNvSpPr>
            <a:spLocks noChangeArrowheads="1"/>
          </xdr:cNvSpPr>
        </xdr:nvSpPr>
        <xdr:spPr bwMode="auto">
          <a:xfrm>
            <a:off x="10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Rectangle 10">
            <a:extLst>
              <a:ext uri="{FF2B5EF4-FFF2-40B4-BE49-F238E27FC236}">
                <a16:creationId xmlns:a16="http://schemas.microsoft.com/office/drawing/2014/main" id="{9730725D-B301-7052-06C8-6220E1008F97}"/>
              </a:ext>
            </a:extLst>
          </xdr:cNvPr>
          <xdr:cNvSpPr>
            <a:spLocks noChangeArrowheads="1"/>
          </xdr:cNvSpPr>
        </xdr:nvSpPr>
        <xdr:spPr bwMode="auto">
          <a:xfrm>
            <a:off x="10" y="3"/>
            <a:ext cx="2" cy="4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" name="Line 11">
            <a:extLst>
              <a:ext uri="{FF2B5EF4-FFF2-40B4-BE49-F238E27FC236}">
                <a16:creationId xmlns:a16="http://schemas.microsoft.com/office/drawing/2014/main" id="{B776B2DF-D654-88B8-17D9-DD8A5EC66580}"/>
              </a:ext>
            </a:extLst>
          </xdr:cNvPr>
          <xdr:cNvSpPr>
            <a:spLocks noChangeShapeType="1"/>
          </xdr:cNvSpPr>
        </xdr:nvSpPr>
        <xdr:spPr bwMode="auto">
          <a:xfrm flipV="1">
            <a:off x="80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" name="Rectangle 12">
            <a:extLst>
              <a:ext uri="{FF2B5EF4-FFF2-40B4-BE49-F238E27FC236}">
                <a16:creationId xmlns:a16="http://schemas.microsoft.com/office/drawing/2014/main" id="{CC734EB3-2FBD-DF65-8BE7-FCE9E9C876B7}"/>
              </a:ext>
            </a:extLst>
          </xdr:cNvPr>
          <xdr:cNvSpPr>
            <a:spLocks noChangeArrowheads="1"/>
          </xdr:cNvSpPr>
        </xdr:nvSpPr>
        <xdr:spPr bwMode="auto">
          <a:xfrm>
            <a:off x="80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Rectangle 13">
            <a:extLst>
              <a:ext uri="{FF2B5EF4-FFF2-40B4-BE49-F238E27FC236}">
                <a16:creationId xmlns:a16="http://schemas.microsoft.com/office/drawing/2014/main" id="{6A16F8DD-D6BD-5F4A-F9A2-0C62670D554B}"/>
              </a:ext>
            </a:extLst>
          </xdr:cNvPr>
          <xdr:cNvSpPr>
            <a:spLocks noChangeArrowheads="1"/>
          </xdr:cNvSpPr>
        </xdr:nvSpPr>
        <xdr:spPr bwMode="auto">
          <a:xfrm>
            <a:off x="12" y="4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Rectangle 14">
            <a:extLst>
              <a:ext uri="{FF2B5EF4-FFF2-40B4-BE49-F238E27FC236}">
                <a16:creationId xmlns:a16="http://schemas.microsoft.com/office/drawing/2014/main" id="{D3F7602C-F1CB-33B5-E5EF-2CE27763A40D}"/>
              </a:ext>
            </a:extLst>
          </xdr:cNvPr>
          <xdr:cNvSpPr>
            <a:spLocks noChangeArrowheads="1"/>
          </xdr:cNvSpPr>
        </xdr:nvSpPr>
        <xdr:spPr bwMode="auto">
          <a:xfrm>
            <a:off x="100" y="5"/>
            <a:ext cx="2" cy="4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0" name="Line 15">
            <a:extLst>
              <a:ext uri="{FF2B5EF4-FFF2-40B4-BE49-F238E27FC236}">
                <a16:creationId xmlns:a16="http://schemas.microsoft.com/office/drawing/2014/main" id="{B9D15402-95B1-3CA0-160F-3EA67C39ADF2}"/>
              </a:ext>
            </a:extLst>
          </xdr:cNvPr>
          <xdr:cNvSpPr>
            <a:spLocks noChangeShapeType="1"/>
          </xdr:cNvSpPr>
        </xdr:nvSpPr>
        <xdr:spPr bwMode="auto">
          <a:xfrm>
            <a:off x="1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Rectangle 16">
            <a:extLst>
              <a:ext uri="{FF2B5EF4-FFF2-40B4-BE49-F238E27FC236}">
                <a16:creationId xmlns:a16="http://schemas.microsoft.com/office/drawing/2014/main" id="{A69D9EF0-DDC4-4E5F-A257-FDF0207C3D95}"/>
              </a:ext>
            </a:extLst>
          </xdr:cNvPr>
          <xdr:cNvSpPr>
            <a:spLocks noChangeArrowheads="1"/>
          </xdr:cNvSpPr>
        </xdr:nvSpPr>
        <xdr:spPr bwMode="auto">
          <a:xfrm>
            <a:off x="1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" name="Line 17">
            <a:extLst>
              <a:ext uri="{FF2B5EF4-FFF2-40B4-BE49-F238E27FC236}">
                <a16:creationId xmlns:a16="http://schemas.microsoft.com/office/drawing/2014/main" id="{C22BFAB0-4360-2976-C2E1-EEFD58E816E3}"/>
              </a:ext>
            </a:extLst>
          </xdr:cNvPr>
          <xdr:cNvSpPr>
            <a:spLocks noChangeShapeType="1"/>
          </xdr:cNvSpPr>
        </xdr:nvSpPr>
        <xdr:spPr bwMode="auto">
          <a:xfrm>
            <a:off x="80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Rectangle 18">
            <a:extLst>
              <a:ext uri="{FF2B5EF4-FFF2-40B4-BE49-F238E27FC236}">
                <a16:creationId xmlns:a16="http://schemas.microsoft.com/office/drawing/2014/main" id="{BE2AACD0-94BA-66CE-7807-9D1FE1AB9AB2}"/>
              </a:ext>
            </a:extLst>
          </xdr:cNvPr>
          <xdr:cNvSpPr>
            <a:spLocks noChangeArrowheads="1"/>
          </xdr:cNvSpPr>
        </xdr:nvSpPr>
        <xdr:spPr bwMode="auto">
          <a:xfrm>
            <a:off x="80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" name="Line 19">
            <a:extLst>
              <a:ext uri="{FF2B5EF4-FFF2-40B4-BE49-F238E27FC236}">
                <a16:creationId xmlns:a16="http://schemas.microsoft.com/office/drawing/2014/main" id="{7FE7CB8F-E38F-8D18-3F7E-B05039B05520}"/>
              </a:ext>
            </a:extLst>
          </xdr:cNvPr>
          <xdr:cNvSpPr>
            <a:spLocks noChangeShapeType="1"/>
          </xdr:cNvSpPr>
        </xdr:nvSpPr>
        <xdr:spPr bwMode="auto">
          <a:xfrm>
            <a:off x="10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Rectangle 20">
            <a:extLst>
              <a:ext uri="{FF2B5EF4-FFF2-40B4-BE49-F238E27FC236}">
                <a16:creationId xmlns:a16="http://schemas.microsoft.com/office/drawing/2014/main" id="{7546C884-2AE8-314A-D7AC-BFB2B6B51E7F}"/>
              </a:ext>
            </a:extLst>
          </xdr:cNvPr>
          <xdr:cNvSpPr>
            <a:spLocks noChangeArrowheads="1"/>
          </xdr:cNvSpPr>
        </xdr:nvSpPr>
        <xdr:spPr bwMode="auto">
          <a:xfrm>
            <a:off x="10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Line 21">
            <a:extLst>
              <a:ext uri="{FF2B5EF4-FFF2-40B4-BE49-F238E27FC236}">
                <a16:creationId xmlns:a16="http://schemas.microsoft.com/office/drawing/2014/main" id="{0CCB21FD-5D43-2081-818E-7CBE8EF075A9}"/>
              </a:ext>
            </a:extLst>
          </xdr:cNvPr>
          <xdr:cNvSpPr>
            <a:spLocks noChangeShapeType="1"/>
          </xdr:cNvSpPr>
        </xdr:nvSpPr>
        <xdr:spPr bwMode="auto">
          <a:xfrm>
            <a:off x="102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Rectangle 22">
            <a:extLst>
              <a:ext uri="{FF2B5EF4-FFF2-40B4-BE49-F238E27FC236}">
                <a16:creationId xmlns:a16="http://schemas.microsoft.com/office/drawing/2014/main" id="{C2CB9B8F-A86E-BBBD-1BE1-16FFE11AAA3D}"/>
              </a:ext>
            </a:extLst>
          </xdr:cNvPr>
          <xdr:cNvSpPr>
            <a:spLocks noChangeArrowheads="1"/>
          </xdr:cNvSpPr>
        </xdr:nvSpPr>
        <xdr:spPr bwMode="auto">
          <a:xfrm>
            <a:off x="102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3">
            <a:extLst>
              <a:ext uri="{FF2B5EF4-FFF2-40B4-BE49-F238E27FC236}">
                <a16:creationId xmlns:a16="http://schemas.microsoft.com/office/drawing/2014/main" id="{BE83154E-3CB9-0EF0-9B7C-504742DD64A3}"/>
              </a:ext>
            </a:extLst>
          </xdr:cNvPr>
          <xdr:cNvSpPr>
            <a:spLocks noChangeShapeType="1"/>
          </xdr:cNvSpPr>
        </xdr:nvSpPr>
        <xdr:spPr bwMode="auto">
          <a:xfrm>
            <a:off x="102" y="1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24">
            <a:extLst>
              <a:ext uri="{FF2B5EF4-FFF2-40B4-BE49-F238E27FC236}">
                <a16:creationId xmlns:a16="http://schemas.microsoft.com/office/drawing/2014/main" id="{52D2A493-D987-F923-DD45-E1FA0D6CDADB}"/>
              </a:ext>
            </a:extLst>
          </xdr:cNvPr>
          <xdr:cNvSpPr>
            <a:spLocks noChangeArrowheads="1"/>
          </xdr:cNvSpPr>
        </xdr:nvSpPr>
        <xdr:spPr bwMode="auto">
          <a:xfrm>
            <a:off x="102" y="1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25">
            <a:extLst>
              <a:ext uri="{FF2B5EF4-FFF2-40B4-BE49-F238E27FC236}">
                <a16:creationId xmlns:a16="http://schemas.microsoft.com/office/drawing/2014/main" id="{6DBF9190-181F-308B-E1C2-1BA457BAFCE2}"/>
              </a:ext>
            </a:extLst>
          </xdr:cNvPr>
          <xdr:cNvSpPr>
            <a:spLocks noChangeShapeType="1"/>
          </xdr:cNvSpPr>
        </xdr:nvSpPr>
        <xdr:spPr bwMode="auto">
          <a:xfrm>
            <a:off x="102" y="4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26">
            <a:extLst>
              <a:ext uri="{FF2B5EF4-FFF2-40B4-BE49-F238E27FC236}">
                <a16:creationId xmlns:a16="http://schemas.microsoft.com/office/drawing/2014/main" id="{EF839E96-1041-1D50-AAC1-0AD7BBF45751}"/>
              </a:ext>
            </a:extLst>
          </xdr:cNvPr>
          <xdr:cNvSpPr>
            <a:spLocks noChangeArrowheads="1"/>
          </xdr:cNvSpPr>
        </xdr:nvSpPr>
        <xdr:spPr bwMode="auto">
          <a:xfrm>
            <a:off x="102" y="4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2</xdr:col>
      <xdr:colOff>200034</xdr:colOff>
      <xdr:row>2</xdr:row>
      <xdr:rowOff>62480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C6B74BBA-D77F-4ADB-8CCA-9147AF19A8CA}"/>
            </a:ext>
          </a:extLst>
        </xdr:cNvPr>
        <xdr:cNvGrpSpPr>
          <a:grpSpLocks noChangeAspect="1"/>
        </xdr:cNvGrpSpPr>
      </xdr:nvGrpSpPr>
      <xdr:grpSpPr bwMode="auto">
        <a:xfrm>
          <a:off x="161925" y="0"/>
          <a:ext cx="1133484" cy="405380"/>
          <a:chOff x="10" y="3"/>
          <a:chExt cx="93" cy="43"/>
        </a:xfrm>
      </xdr:grpSpPr>
      <xdr:sp macro="" textlink="">
        <xdr:nvSpPr>
          <xdr:cNvPr id="3" name="AutoShape 2">
            <a:extLst>
              <a:ext uri="{FF2B5EF4-FFF2-40B4-BE49-F238E27FC236}">
                <a16:creationId xmlns:a16="http://schemas.microsoft.com/office/drawing/2014/main" id="{F928D417-5FD1-EF0C-D419-F53443D5FDE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1" y="4"/>
            <a:ext cx="91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2544D179-8F9E-7855-78EE-6F5B05C45CF0}"/>
              </a:ext>
            </a:extLst>
          </xdr:cNvPr>
          <xdr:cNvSpPr>
            <a:spLocks noChangeArrowheads="1"/>
          </xdr:cNvSpPr>
        </xdr:nvSpPr>
        <xdr:spPr bwMode="auto">
          <a:xfrm>
            <a:off x="20" y="12"/>
            <a:ext cx="71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5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強 化 CC</a:t>
            </a:r>
            <a:r>
              <a:rPr lang="en-US" altLang="ja-JP" sz="1500" b="1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-1</a:t>
            </a:r>
            <a:endParaRPr lang="ja-JP" altLang="en-US" sz="1500" b="1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</xdr:txBody>
      </xdr:sp>
      <xdr:sp macro="" textlink="">
        <xdr:nvSpPr>
          <xdr:cNvPr id="5" name="Line 5">
            <a:extLst>
              <a:ext uri="{FF2B5EF4-FFF2-40B4-BE49-F238E27FC236}">
                <a16:creationId xmlns:a16="http://schemas.microsoft.com/office/drawing/2014/main" id="{45CB035D-7628-AF29-2DBC-A396E9C5BDD8}"/>
              </a:ext>
            </a:extLst>
          </xdr:cNvPr>
          <xdr:cNvSpPr>
            <a:spLocks noChangeShapeType="1"/>
          </xdr:cNvSpPr>
        </xdr:nvSpPr>
        <xdr:spPr bwMode="auto">
          <a:xfrm flipV="1">
            <a:off x="1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Rectangle 6">
            <a:extLst>
              <a:ext uri="{FF2B5EF4-FFF2-40B4-BE49-F238E27FC236}">
                <a16:creationId xmlns:a16="http://schemas.microsoft.com/office/drawing/2014/main" id="{D86437F3-E906-F1DB-C302-62B55C5D645C}"/>
              </a:ext>
            </a:extLst>
          </xdr:cNvPr>
          <xdr:cNvSpPr>
            <a:spLocks noChangeArrowheads="1"/>
          </xdr:cNvSpPr>
        </xdr:nvSpPr>
        <xdr:spPr bwMode="auto">
          <a:xfrm>
            <a:off x="1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" name="Rectangle 7">
            <a:extLst>
              <a:ext uri="{FF2B5EF4-FFF2-40B4-BE49-F238E27FC236}">
                <a16:creationId xmlns:a16="http://schemas.microsoft.com/office/drawing/2014/main" id="{1C7D3CED-7AB1-3F6D-1E15-3BB7F1CAC0D1}"/>
              </a:ext>
            </a:extLst>
          </xdr:cNvPr>
          <xdr:cNvSpPr>
            <a:spLocks noChangeArrowheads="1"/>
          </xdr:cNvSpPr>
        </xdr:nvSpPr>
        <xdr:spPr bwMode="auto">
          <a:xfrm>
            <a:off x="12" y="3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" name="Line 8">
            <a:extLst>
              <a:ext uri="{FF2B5EF4-FFF2-40B4-BE49-F238E27FC236}">
                <a16:creationId xmlns:a16="http://schemas.microsoft.com/office/drawing/2014/main" id="{84396A71-0651-A419-857F-C0CE2AE2AF20}"/>
              </a:ext>
            </a:extLst>
          </xdr:cNvPr>
          <xdr:cNvSpPr>
            <a:spLocks noChangeShapeType="1"/>
          </xdr:cNvSpPr>
        </xdr:nvSpPr>
        <xdr:spPr bwMode="auto">
          <a:xfrm flipV="1">
            <a:off x="101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Rectangle 9">
            <a:extLst>
              <a:ext uri="{FF2B5EF4-FFF2-40B4-BE49-F238E27FC236}">
                <a16:creationId xmlns:a16="http://schemas.microsoft.com/office/drawing/2014/main" id="{42980065-F591-C184-5A5D-1B261B42C978}"/>
              </a:ext>
            </a:extLst>
          </xdr:cNvPr>
          <xdr:cNvSpPr>
            <a:spLocks noChangeArrowheads="1"/>
          </xdr:cNvSpPr>
        </xdr:nvSpPr>
        <xdr:spPr bwMode="auto">
          <a:xfrm>
            <a:off x="101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" name="Rectangle 10">
            <a:extLst>
              <a:ext uri="{FF2B5EF4-FFF2-40B4-BE49-F238E27FC236}">
                <a16:creationId xmlns:a16="http://schemas.microsoft.com/office/drawing/2014/main" id="{859AE658-44DC-97F6-9F16-76B08F7D7F7B}"/>
              </a:ext>
            </a:extLst>
          </xdr:cNvPr>
          <xdr:cNvSpPr>
            <a:spLocks noChangeArrowheads="1"/>
          </xdr:cNvSpPr>
        </xdr:nvSpPr>
        <xdr:spPr bwMode="auto">
          <a:xfrm>
            <a:off x="10" y="3"/>
            <a:ext cx="4" cy="3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Line 11">
            <a:extLst>
              <a:ext uri="{FF2B5EF4-FFF2-40B4-BE49-F238E27FC236}">
                <a16:creationId xmlns:a16="http://schemas.microsoft.com/office/drawing/2014/main" id="{16D59F55-CFCB-43FA-E044-9CDAC6EB5CFF}"/>
              </a:ext>
            </a:extLst>
          </xdr:cNvPr>
          <xdr:cNvSpPr>
            <a:spLocks noChangeShapeType="1"/>
          </xdr:cNvSpPr>
        </xdr:nvSpPr>
        <xdr:spPr bwMode="auto">
          <a:xfrm flipV="1">
            <a:off x="80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787EE893-F94E-9097-52BC-2929A53379E4}"/>
              </a:ext>
            </a:extLst>
          </xdr:cNvPr>
          <xdr:cNvSpPr>
            <a:spLocks noChangeArrowheads="1"/>
          </xdr:cNvSpPr>
        </xdr:nvSpPr>
        <xdr:spPr bwMode="auto">
          <a:xfrm>
            <a:off x="80" y="3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" name="Rectangle 13">
            <a:extLst>
              <a:ext uri="{FF2B5EF4-FFF2-40B4-BE49-F238E27FC236}">
                <a16:creationId xmlns:a16="http://schemas.microsoft.com/office/drawing/2014/main" id="{EF864898-622D-5090-A1B5-95D8E0B87030}"/>
              </a:ext>
            </a:extLst>
          </xdr:cNvPr>
          <xdr:cNvSpPr>
            <a:spLocks noChangeArrowheads="1"/>
          </xdr:cNvSpPr>
        </xdr:nvSpPr>
        <xdr:spPr bwMode="auto">
          <a:xfrm>
            <a:off x="12" y="36"/>
            <a:ext cx="90" cy="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" name="Rectangle 14">
            <a:extLst>
              <a:ext uri="{FF2B5EF4-FFF2-40B4-BE49-F238E27FC236}">
                <a16:creationId xmlns:a16="http://schemas.microsoft.com/office/drawing/2014/main" id="{2625F18A-8D25-392B-C062-BD84F6B53635}"/>
              </a:ext>
            </a:extLst>
          </xdr:cNvPr>
          <xdr:cNvSpPr>
            <a:spLocks noChangeArrowheads="1"/>
          </xdr:cNvSpPr>
        </xdr:nvSpPr>
        <xdr:spPr bwMode="auto">
          <a:xfrm>
            <a:off x="100" y="5"/>
            <a:ext cx="2" cy="4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" name="Line 15">
            <a:extLst>
              <a:ext uri="{FF2B5EF4-FFF2-40B4-BE49-F238E27FC236}">
                <a16:creationId xmlns:a16="http://schemas.microsoft.com/office/drawing/2014/main" id="{20EA1F79-2A32-FEE8-9048-1F1DDBCC2D4A}"/>
              </a:ext>
            </a:extLst>
          </xdr:cNvPr>
          <xdr:cNvSpPr>
            <a:spLocks noChangeShapeType="1"/>
          </xdr:cNvSpPr>
        </xdr:nvSpPr>
        <xdr:spPr bwMode="auto">
          <a:xfrm>
            <a:off x="1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Rectangle 16">
            <a:extLst>
              <a:ext uri="{FF2B5EF4-FFF2-40B4-BE49-F238E27FC236}">
                <a16:creationId xmlns:a16="http://schemas.microsoft.com/office/drawing/2014/main" id="{33021216-0852-EFA7-2E86-DD764EF497DB}"/>
              </a:ext>
            </a:extLst>
          </xdr:cNvPr>
          <xdr:cNvSpPr>
            <a:spLocks noChangeArrowheads="1"/>
          </xdr:cNvSpPr>
        </xdr:nvSpPr>
        <xdr:spPr bwMode="auto">
          <a:xfrm>
            <a:off x="1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" name="Line 17">
            <a:extLst>
              <a:ext uri="{FF2B5EF4-FFF2-40B4-BE49-F238E27FC236}">
                <a16:creationId xmlns:a16="http://schemas.microsoft.com/office/drawing/2014/main" id="{F21A42F1-47B7-A229-D63A-9752A8E69895}"/>
              </a:ext>
            </a:extLst>
          </xdr:cNvPr>
          <xdr:cNvSpPr>
            <a:spLocks noChangeShapeType="1"/>
          </xdr:cNvSpPr>
        </xdr:nvSpPr>
        <xdr:spPr bwMode="auto">
          <a:xfrm>
            <a:off x="80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Rectangle 18">
            <a:extLst>
              <a:ext uri="{FF2B5EF4-FFF2-40B4-BE49-F238E27FC236}">
                <a16:creationId xmlns:a16="http://schemas.microsoft.com/office/drawing/2014/main" id="{9794B940-561C-31E1-987C-79340C0F947C}"/>
              </a:ext>
            </a:extLst>
          </xdr:cNvPr>
          <xdr:cNvSpPr>
            <a:spLocks noChangeArrowheads="1"/>
          </xdr:cNvSpPr>
        </xdr:nvSpPr>
        <xdr:spPr bwMode="auto">
          <a:xfrm>
            <a:off x="80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Line 19">
            <a:extLst>
              <a:ext uri="{FF2B5EF4-FFF2-40B4-BE49-F238E27FC236}">
                <a16:creationId xmlns:a16="http://schemas.microsoft.com/office/drawing/2014/main" id="{7E07566C-7BCE-593B-A8E5-AEF3B7418D70}"/>
              </a:ext>
            </a:extLst>
          </xdr:cNvPr>
          <xdr:cNvSpPr>
            <a:spLocks noChangeShapeType="1"/>
          </xdr:cNvSpPr>
        </xdr:nvSpPr>
        <xdr:spPr bwMode="auto">
          <a:xfrm>
            <a:off x="101" y="45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Rectangle 20">
            <a:extLst>
              <a:ext uri="{FF2B5EF4-FFF2-40B4-BE49-F238E27FC236}">
                <a16:creationId xmlns:a16="http://schemas.microsoft.com/office/drawing/2014/main" id="{A3D67B3A-3135-A893-D7A5-A0FD77B27A10}"/>
              </a:ext>
            </a:extLst>
          </xdr:cNvPr>
          <xdr:cNvSpPr>
            <a:spLocks noChangeArrowheads="1"/>
          </xdr:cNvSpPr>
        </xdr:nvSpPr>
        <xdr:spPr bwMode="auto">
          <a:xfrm>
            <a:off x="101" y="45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" name="Line 21">
            <a:extLst>
              <a:ext uri="{FF2B5EF4-FFF2-40B4-BE49-F238E27FC236}">
                <a16:creationId xmlns:a16="http://schemas.microsoft.com/office/drawing/2014/main" id="{CC08C501-7562-722A-1798-20A9923410A1}"/>
              </a:ext>
            </a:extLst>
          </xdr:cNvPr>
          <xdr:cNvSpPr>
            <a:spLocks noChangeShapeType="1"/>
          </xdr:cNvSpPr>
        </xdr:nvSpPr>
        <xdr:spPr bwMode="auto">
          <a:xfrm>
            <a:off x="102" y="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Rectangle 22">
            <a:extLst>
              <a:ext uri="{FF2B5EF4-FFF2-40B4-BE49-F238E27FC236}">
                <a16:creationId xmlns:a16="http://schemas.microsoft.com/office/drawing/2014/main" id="{EC75222D-78FA-0F29-E13B-B61D20CE4573}"/>
              </a:ext>
            </a:extLst>
          </xdr:cNvPr>
          <xdr:cNvSpPr>
            <a:spLocks noChangeArrowheads="1"/>
          </xdr:cNvSpPr>
        </xdr:nvSpPr>
        <xdr:spPr bwMode="auto">
          <a:xfrm>
            <a:off x="102" y="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Line 23">
            <a:extLst>
              <a:ext uri="{FF2B5EF4-FFF2-40B4-BE49-F238E27FC236}">
                <a16:creationId xmlns:a16="http://schemas.microsoft.com/office/drawing/2014/main" id="{D78E6D0D-0977-3296-5C18-89BD3BA92CD7}"/>
              </a:ext>
            </a:extLst>
          </xdr:cNvPr>
          <xdr:cNvSpPr>
            <a:spLocks noChangeShapeType="1"/>
          </xdr:cNvSpPr>
        </xdr:nvSpPr>
        <xdr:spPr bwMode="auto">
          <a:xfrm>
            <a:off x="102" y="1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Rectangle 24">
            <a:extLst>
              <a:ext uri="{FF2B5EF4-FFF2-40B4-BE49-F238E27FC236}">
                <a16:creationId xmlns:a16="http://schemas.microsoft.com/office/drawing/2014/main" id="{2DAFA532-8190-8CD1-21B6-42FDBD2F272B}"/>
              </a:ext>
            </a:extLst>
          </xdr:cNvPr>
          <xdr:cNvSpPr>
            <a:spLocks noChangeArrowheads="1"/>
          </xdr:cNvSpPr>
        </xdr:nvSpPr>
        <xdr:spPr bwMode="auto">
          <a:xfrm>
            <a:off x="102" y="14"/>
            <a:ext cx="1" cy="1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Line 25">
            <a:extLst>
              <a:ext uri="{FF2B5EF4-FFF2-40B4-BE49-F238E27FC236}">
                <a16:creationId xmlns:a16="http://schemas.microsoft.com/office/drawing/2014/main" id="{2641DDAF-9776-10B1-2575-5BFB6331F8E4}"/>
              </a:ext>
            </a:extLst>
          </xdr:cNvPr>
          <xdr:cNvSpPr>
            <a:spLocks noChangeShapeType="1"/>
          </xdr:cNvSpPr>
        </xdr:nvSpPr>
        <xdr:spPr bwMode="auto">
          <a:xfrm>
            <a:off x="102" y="44"/>
            <a:ext cx="1" cy="1"/>
          </a:xfrm>
          <a:prstGeom prst="line">
            <a:avLst/>
          </a:prstGeom>
          <a:noFill/>
          <a:ln w="0">
            <a:solidFill>
              <a:srgbClr val="D4D4D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Rectangle 26">
            <a:extLst>
              <a:ext uri="{FF2B5EF4-FFF2-40B4-BE49-F238E27FC236}">
                <a16:creationId xmlns:a16="http://schemas.microsoft.com/office/drawing/2014/main" id="{3E1DE055-D56B-D0A2-88DB-0224F81F456F}"/>
              </a:ext>
            </a:extLst>
          </xdr:cNvPr>
          <xdr:cNvSpPr>
            <a:spLocks noChangeArrowheads="1"/>
          </xdr:cNvSpPr>
        </xdr:nvSpPr>
        <xdr:spPr bwMode="auto">
          <a:xfrm flipH="1">
            <a:off x="98" y="33"/>
            <a:ext cx="4" cy="5"/>
          </a:xfrm>
          <a:prstGeom prst="rect">
            <a:avLst/>
          </a:prstGeom>
          <a:solidFill>
            <a:srgbClr val="D4D4D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u@ski-hiroshima.or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869D-8C07-473E-9AB6-A7DF72C45C16}">
  <sheetPr>
    <pageSetUpPr fitToPage="1"/>
  </sheetPr>
  <dimension ref="A1:JA82"/>
  <sheetViews>
    <sheetView workbookViewId="0">
      <selection activeCell="O39" sqref="O39"/>
    </sheetView>
  </sheetViews>
  <sheetFormatPr defaultRowHeight="12.75"/>
  <cols>
    <col min="1" max="1" width="4.5" style="9" customWidth="1"/>
    <col min="2" max="2" width="11.875" style="9" customWidth="1"/>
    <col min="3" max="3" width="5.625" style="9" customWidth="1"/>
    <col min="4" max="4" width="5.75" style="9" customWidth="1"/>
    <col min="5" max="5" width="9.625" style="9" customWidth="1"/>
    <col min="6" max="7" width="5" style="9" customWidth="1"/>
    <col min="8" max="8" width="16.5" style="9" customWidth="1"/>
    <col min="9" max="9" width="11.125" style="9" customWidth="1"/>
    <col min="10" max="10" width="12.375" style="9" customWidth="1"/>
    <col min="11" max="11" width="1.875" style="9" customWidth="1"/>
    <col min="12" max="12" width="9" style="9"/>
    <col min="13" max="13" width="7.5" style="9" customWidth="1"/>
    <col min="14" max="14" width="6.25" style="9" customWidth="1"/>
    <col min="15" max="15" width="8.125" style="9" customWidth="1"/>
    <col min="16" max="16" width="11" style="9" hidden="1" customWidth="1"/>
    <col min="17" max="17" width="5.875" style="15" customWidth="1"/>
    <col min="18" max="18" width="9.625" style="9" customWidth="1"/>
    <col min="19" max="19" width="5.625" style="9" customWidth="1"/>
    <col min="20" max="20" width="8.625" style="9" customWidth="1"/>
    <col min="21" max="21" width="12" style="9" customWidth="1"/>
    <col min="22" max="16384" width="9" style="9"/>
  </cols>
  <sheetData>
    <row r="1" spans="1:17" s="1" customFormat="1" ht="16.5" customHeight="1">
      <c r="A1" s="109" t="s">
        <v>27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9"/>
      <c r="Q1" s="11"/>
    </row>
    <row r="2" spans="1:17" s="1" customFormat="1" ht="16.5" customHeight="1">
      <c r="A2" s="2"/>
      <c r="B2" s="3"/>
      <c r="C2" s="3"/>
      <c r="D2" s="3"/>
      <c r="E2" s="3"/>
      <c r="F2" s="3"/>
      <c r="G2" s="3"/>
      <c r="H2" s="3"/>
      <c r="I2" s="3"/>
      <c r="J2" s="110"/>
      <c r="K2" s="110"/>
      <c r="Q2" s="11"/>
    </row>
    <row r="3" spans="1:17" s="1" customFormat="1" ht="15" customHeight="1">
      <c r="A3" s="20" t="s">
        <v>0</v>
      </c>
      <c r="B3" s="20"/>
      <c r="D3" s="4" t="s">
        <v>28</v>
      </c>
      <c r="E3" s="5"/>
      <c r="F3" s="5"/>
      <c r="G3" s="5"/>
      <c r="H3" s="5"/>
      <c r="I3" s="8"/>
      <c r="J3" s="8"/>
      <c r="P3" s="11"/>
    </row>
    <row r="4" spans="1:17" s="1" customFormat="1" ht="6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Q4" s="11"/>
    </row>
    <row r="5" spans="1:17" s="1" customFormat="1" ht="18" customHeight="1">
      <c r="A5" s="21" t="s">
        <v>29</v>
      </c>
      <c r="B5" s="5"/>
      <c r="C5" s="5"/>
      <c r="D5" s="5"/>
      <c r="E5" s="5"/>
      <c r="F5" s="5"/>
      <c r="G5" s="5"/>
      <c r="H5" s="5"/>
      <c r="I5" s="5"/>
      <c r="J5" s="5"/>
      <c r="K5" s="5"/>
      <c r="Q5" s="11"/>
    </row>
    <row r="6" spans="1:17" s="1" customFormat="1" ht="18" customHeight="1">
      <c r="A6" s="116" t="s">
        <v>30</v>
      </c>
      <c r="B6" s="116"/>
      <c r="C6" s="116"/>
      <c r="D6" s="116"/>
      <c r="E6" s="116"/>
      <c r="F6" s="22"/>
      <c r="G6" s="116" t="s">
        <v>1</v>
      </c>
      <c r="H6" s="116"/>
      <c r="I6" s="116"/>
      <c r="J6" s="116"/>
      <c r="N6" s="6"/>
      <c r="O6" s="6"/>
    </row>
    <row r="7" spans="1:17" s="1" customFormat="1" ht="18" customHeight="1">
      <c r="A7" s="117" t="s">
        <v>2</v>
      </c>
      <c r="B7" s="117"/>
      <c r="C7" s="117"/>
      <c r="D7" s="117"/>
      <c r="E7" s="117"/>
      <c r="F7" s="23"/>
      <c r="G7" s="117" t="s">
        <v>3</v>
      </c>
      <c r="H7" s="117"/>
      <c r="I7" s="117"/>
      <c r="J7" s="117"/>
    </row>
    <row r="8" spans="1:17" s="1" customFormat="1" ht="18" customHeight="1">
      <c r="A8" s="117" t="s">
        <v>4</v>
      </c>
      <c r="B8" s="117"/>
      <c r="C8" s="117"/>
      <c r="D8" s="117"/>
      <c r="E8" s="117"/>
      <c r="F8" s="23"/>
      <c r="G8" s="117" t="s">
        <v>5</v>
      </c>
      <c r="H8" s="117"/>
      <c r="I8" s="117"/>
      <c r="J8" s="117"/>
    </row>
    <row r="9" spans="1:17" s="1" customFormat="1" ht="16.5" customHeight="1">
      <c r="A9" s="64" t="s">
        <v>31</v>
      </c>
      <c r="B9" s="65"/>
      <c r="C9" s="65"/>
      <c r="D9" s="64"/>
      <c r="E9" s="64"/>
      <c r="F9" s="64"/>
      <c r="G9" s="64"/>
      <c r="H9" s="64"/>
      <c r="I9" s="64"/>
      <c r="J9" s="64"/>
      <c r="M9" s="7"/>
    </row>
    <row r="10" spans="1:17" s="1" customFormat="1" ht="16.5" customHeight="1" thickBot="1">
      <c r="A10" s="66" t="s">
        <v>32</v>
      </c>
      <c r="B10" s="67"/>
      <c r="C10" s="67"/>
      <c r="D10" s="67"/>
      <c r="E10" s="67"/>
      <c r="F10" s="67"/>
      <c r="G10" s="67"/>
      <c r="H10" s="67"/>
      <c r="I10" s="66"/>
      <c r="J10" s="66"/>
      <c r="L10" s="6"/>
    </row>
    <row r="11" spans="1:17" s="13" customFormat="1" ht="16.5" customHeight="1" thickBot="1">
      <c r="A11" s="115" t="s">
        <v>6</v>
      </c>
      <c r="B11" s="113"/>
      <c r="C11" s="113"/>
      <c r="D11" s="113"/>
      <c r="E11" s="114"/>
      <c r="F11" s="24" t="s">
        <v>21</v>
      </c>
      <c r="G11" s="112" t="s">
        <v>33</v>
      </c>
      <c r="H11" s="114"/>
      <c r="I11" s="25" t="s">
        <v>85</v>
      </c>
      <c r="J11" s="26" t="s">
        <v>7</v>
      </c>
    </row>
    <row r="12" spans="1:17" ht="16.5" customHeight="1">
      <c r="A12" s="138" t="s">
        <v>25</v>
      </c>
      <c r="B12" s="141" t="s">
        <v>61</v>
      </c>
      <c r="C12" s="142"/>
      <c r="D12" s="142"/>
      <c r="E12" s="143"/>
      <c r="F12" s="27">
        <v>1</v>
      </c>
      <c r="G12" s="144"/>
      <c r="H12" s="144"/>
      <c r="I12" s="28"/>
      <c r="J12" s="104">
        <f>IF(G12="",0,IF(I12="",0,IF(I12="少年男子",3000,IF(I12="少年女子",3000,IF(I12="中学男子",3000,IF(I12="中学女子",3000,5000))))))</f>
        <v>0</v>
      </c>
      <c r="L12" s="13"/>
      <c r="P12" s="108" t="str">
        <f>IF(G12="","",I12)</f>
        <v/>
      </c>
      <c r="Q12" s="9"/>
    </row>
    <row r="13" spans="1:17" ht="16.5" customHeight="1">
      <c r="A13" s="139"/>
      <c r="B13" s="141"/>
      <c r="C13" s="142"/>
      <c r="D13" s="142"/>
      <c r="E13" s="143"/>
      <c r="F13" s="14">
        <v>2</v>
      </c>
      <c r="G13" s="145"/>
      <c r="H13" s="145"/>
      <c r="I13" s="29"/>
      <c r="J13" s="106">
        <f t="shared" ref="J13:J23" si="0">IF(G13="",0,IF(I13="",0,IF(I13="少年男子",3000,IF(I13="少年女子",3000,IF(I13="中学男子",3000,IF(I13="中学女子",3000,5000))))))</f>
        <v>0</v>
      </c>
      <c r="L13" s="13"/>
      <c r="P13" s="108" t="str">
        <f t="shared" ref="P13:P23" si="1">IF(G13="","",I13)</f>
        <v/>
      </c>
      <c r="Q13" s="9"/>
    </row>
    <row r="14" spans="1:17" ht="16.5" customHeight="1">
      <c r="A14" s="139"/>
      <c r="B14" s="141"/>
      <c r="C14" s="142"/>
      <c r="D14" s="142"/>
      <c r="E14" s="143"/>
      <c r="F14" s="14">
        <v>3</v>
      </c>
      <c r="G14" s="145"/>
      <c r="H14" s="145"/>
      <c r="I14" s="29"/>
      <c r="J14" s="61">
        <f t="shared" si="0"/>
        <v>0</v>
      </c>
      <c r="L14" s="13"/>
      <c r="P14" s="108" t="str">
        <f t="shared" si="1"/>
        <v/>
      </c>
      <c r="Q14" s="9"/>
    </row>
    <row r="15" spans="1:17" ht="16.5" customHeight="1">
      <c r="A15" s="139"/>
      <c r="B15" s="141"/>
      <c r="C15" s="142"/>
      <c r="D15" s="142"/>
      <c r="E15" s="143"/>
      <c r="F15" s="14">
        <v>4</v>
      </c>
      <c r="G15" s="145"/>
      <c r="H15" s="145"/>
      <c r="I15" s="29"/>
      <c r="J15" s="61">
        <f t="shared" si="0"/>
        <v>0</v>
      </c>
      <c r="L15" s="13"/>
      <c r="P15" s="108" t="str">
        <f t="shared" si="1"/>
        <v/>
      </c>
      <c r="Q15" s="9"/>
    </row>
    <row r="16" spans="1:17" ht="16.5" customHeight="1">
      <c r="A16" s="139"/>
      <c r="B16" s="141"/>
      <c r="C16" s="142"/>
      <c r="D16" s="142"/>
      <c r="E16" s="143"/>
      <c r="F16" s="14">
        <v>5</v>
      </c>
      <c r="G16" s="145"/>
      <c r="H16" s="145"/>
      <c r="I16" s="29"/>
      <c r="J16" s="61">
        <f t="shared" si="0"/>
        <v>0</v>
      </c>
      <c r="L16" s="13"/>
      <c r="P16" s="108" t="str">
        <f t="shared" si="1"/>
        <v/>
      </c>
      <c r="Q16" s="9"/>
    </row>
    <row r="17" spans="1:17" ht="16.5" customHeight="1">
      <c r="A17" s="139"/>
      <c r="B17" s="141"/>
      <c r="C17" s="142"/>
      <c r="D17" s="142"/>
      <c r="E17" s="143"/>
      <c r="F17" s="14">
        <v>6</v>
      </c>
      <c r="G17" s="145"/>
      <c r="H17" s="145"/>
      <c r="I17" s="30"/>
      <c r="J17" s="61">
        <f t="shared" si="0"/>
        <v>0</v>
      </c>
      <c r="L17" s="13"/>
      <c r="P17" s="108" t="str">
        <f t="shared" si="1"/>
        <v/>
      </c>
      <c r="Q17" s="9"/>
    </row>
    <row r="18" spans="1:17" ht="16.5" customHeight="1">
      <c r="A18" s="139"/>
      <c r="B18" s="141"/>
      <c r="C18" s="142"/>
      <c r="D18" s="142"/>
      <c r="E18" s="143"/>
      <c r="F18" s="14">
        <v>7</v>
      </c>
      <c r="G18" s="145"/>
      <c r="H18" s="145"/>
      <c r="I18" s="31"/>
      <c r="J18" s="61">
        <f t="shared" si="0"/>
        <v>0</v>
      </c>
      <c r="L18" s="13"/>
      <c r="P18" s="108" t="str">
        <f t="shared" si="1"/>
        <v/>
      </c>
      <c r="Q18" s="9"/>
    </row>
    <row r="19" spans="1:17" ht="16.5" customHeight="1">
      <c r="A19" s="139"/>
      <c r="B19" s="141"/>
      <c r="C19" s="142"/>
      <c r="D19" s="142"/>
      <c r="E19" s="143"/>
      <c r="F19" s="16">
        <v>8</v>
      </c>
      <c r="G19" s="145"/>
      <c r="H19" s="145"/>
      <c r="I19" s="32"/>
      <c r="J19" s="61">
        <f t="shared" si="0"/>
        <v>0</v>
      </c>
      <c r="L19" s="13"/>
      <c r="P19" s="108" t="str">
        <f t="shared" si="1"/>
        <v/>
      </c>
      <c r="Q19" s="9"/>
    </row>
    <row r="20" spans="1:17" ht="16.5" customHeight="1">
      <c r="A20" s="139"/>
      <c r="B20" s="141"/>
      <c r="C20" s="142"/>
      <c r="D20" s="142"/>
      <c r="E20" s="143"/>
      <c r="F20" s="14">
        <v>9</v>
      </c>
      <c r="G20" s="145"/>
      <c r="H20" s="145"/>
      <c r="I20" s="32"/>
      <c r="J20" s="61">
        <f t="shared" si="0"/>
        <v>0</v>
      </c>
      <c r="L20" s="13"/>
      <c r="P20" s="108" t="str">
        <f t="shared" si="1"/>
        <v/>
      </c>
      <c r="Q20" s="9"/>
    </row>
    <row r="21" spans="1:17" ht="16.5" customHeight="1">
      <c r="A21" s="139"/>
      <c r="B21" s="141"/>
      <c r="C21" s="142"/>
      <c r="D21" s="142"/>
      <c r="E21" s="143"/>
      <c r="F21" s="14">
        <v>10</v>
      </c>
      <c r="G21" s="145"/>
      <c r="H21" s="145"/>
      <c r="I21" s="32"/>
      <c r="J21" s="61">
        <f t="shared" si="0"/>
        <v>0</v>
      </c>
      <c r="L21" s="13"/>
      <c r="P21" s="108" t="str">
        <f t="shared" si="1"/>
        <v/>
      </c>
      <c r="Q21" s="9"/>
    </row>
    <row r="22" spans="1:17" ht="16.5" customHeight="1">
      <c r="A22" s="139"/>
      <c r="B22" s="141"/>
      <c r="C22" s="142"/>
      <c r="D22" s="142"/>
      <c r="E22" s="143"/>
      <c r="F22" s="16">
        <v>11</v>
      </c>
      <c r="G22" s="145"/>
      <c r="H22" s="145"/>
      <c r="I22" s="32"/>
      <c r="J22" s="61">
        <f t="shared" si="0"/>
        <v>0</v>
      </c>
      <c r="L22" s="13"/>
      <c r="P22" s="108" t="str">
        <f t="shared" si="1"/>
        <v/>
      </c>
      <c r="Q22" s="9"/>
    </row>
    <row r="23" spans="1:17" ht="16.5" customHeight="1" thickBot="1">
      <c r="A23" s="140"/>
      <c r="B23" s="141"/>
      <c r="C23" s="142"/>
      <c r="D23" s="142"/>
      <c r="E23" s="143"/>
      <c r="F23" s="14">
        <v>12</v>
      </c>
      <c r="G23" s="145"/>
      <c r="H23" s="145"/>
      <c r="I23" s="32"/>
      <c r="J23" s="60">
        <f t="shared" si="0"/>
        <v>0</v>
      </c>
      <c r="P23" s="108" t="str">
        <f t="shared" si="1"/>
        <v/>
      </c>
      <c r="Q23" s="9"/>
    </row>
    <row r="24" spans="1:17" ht="16.5" customHeight="1" thickBot="1">
      <c r="B24" s="34"/>
      <c r="C24" s="34"/>
      <c r="D24" s="34"/>
      <c r="E24" s="34"/>
      <c r="F24" s="34"/>
      <c r="G24" s="34"/>
      <c r="H24" s="35"/>
      <c r="I24" s="36" t="s">
        <v>35</v>
      </c>
      <c r="J24" s="62">
        <f>SUM(J12:J23)</f>
        <v>0</v>
      </c>
      <c r="M24" s="17"/>
      <c r="Q24" s="9"/>
    </row>
    <row r="25" spans="1:17" ht="4.5" customHeight="1" thickBot="1">
      <c r="B25" s="13"/>
      <c r="C25" s="13"/>
      <c r="D25" s="13"/>
      <c r="E25" s="13"/>
      <c r="F25" s="13"/>
      <c r="G25" s="13"/>
      <c r="H25" s="13"/>
      <c r="I25" s="12"/>
      <c r="J25" s="37"/>
      <c r="M25" s="17"/>
      <c r="Q25" s="9"/>
    </row>
    <row r="26" spans="1:17" s="13" customFormat="1" ht="16.5" customHeight="1" thickBot="1">
      <c r="A26" s="115" t="s">
        <v>6</v>
      </c>
      <c r="B26" s="124"/>
      <c r="C26" s="124"/>
      <c r="D26" s="124"/>
      <c r="E26" s="125"/>
      <c r="F26" s="100" t="s">
        <v>21</v>
      </c>
      <c r="G26" s="126" t="s">
        <v>33</v>
      </c>
      <c r="H26" s="125"/>
      <c r="I26" s="101" t="s">
        <v>85</v>
      </c>
      <c r="J26" s="99" t="s">
        <v>36</v>
      </c>
      <c r="K26" s="9"/>
    </row>
    <row r="27" spans="1:17" ht="16.5" customHeight="1">
      <c r="A27" s="127" t="s">
        <v>26</v>
      </c>
      <c r="B27" s="129" t="s">
        <v>62</v>
      </c>
      <c r="C27" s="130"/>
      <c r="D27" s="130"/>
      <c r="E27" s="131"/>
      <c r="F27" s="96">
        <v>1</v>
      </c>
      <c r="G27" s="146"/>
      <c r="H27" s="146"/>
      <c r="I27" s="103"/>
      <c r="J27" s="104">
        <f>IF(G27="",0,IF(I27="",0,7500))</f>
        <v>0</v>
      </c>
      <c r="P27" s="108" t="str">
        <f>IF(G27="","",I27)</f>
        <v/>
      </c>
      <c r="Q27" s="9"/>
    </row>
    <row r="28" spans="1:17" ht="16.5" customHeight="1">
      <c r="A28" s="127"/>
      <c r="B28" s="132"/>
      <c r="C28" s="133"/>
      <c r="D28" s="133"/>
      <c r="E28" s="134"/>
      <c r="F28" s="14">
        <v>2</v>
      </c>
      <c r="G28" s="145"/>
      <c r="H28" s="145"/>
      <c r="I28" s="38"/>
      <c r="J28" s="61">
        <f t="shared" ref="J28:J31" si="2">IF(G28="",0,IF(I28="",0,7500))</f>
        <v>0</v>
      </c>
      <c r="P28" s="108" t="str">
        <f t="shared" ref="P28:P31" si="3">IF(G28="","",I28)</f>
        <v/>
      </c>
      <c r="Q28" s="9"/>
    </row>
    <row r="29" spans="1:17" ht="16.5" customHeight="1">
      <c r="A29" s="127"/>
      <c r="B29" s="132"/>
      <c r="C29" s="133"/>
      <c r="D29" s="133"/>
      <c r="E29" s="134"/>
      <c r="F29" s="14">
        <v>3</v>
      </c>
      <c r="G29" s="145"/>
      <c r="H29" s="145"/>
      <c r="I29" s="38"/>
      <c r="J29" s="61">
        <f t="shared" si="2"/>
        <v>0</v>
      </c>
      <c r="P29" s="108" t="str">
        <f t="shared" si="3"/>
        <v/>
      </c>
      <c r="Q29" s="9"/>
    </row>
    <row r="30" spans="1:17" ht="16.5" customHeight="1">
      <c r="A30" s="127"/>
      <c r="B30" s="132"/>
      <c r="C30" s="133"/>
      <c r="D30" s="133"/>
      <c r="E30" s="134"/>
      <c r="F30" s="14">
        <v>4</v>
      </c>
      <c r="G30" s="145"/>
      <c r="H30" s="145"/>
      <c r="I30" s="38"/>
      <c r="J30" s="61">
        <f t="shared" si="2"/>
        <v>0</v>
      </c>
      <c r="P30" s="108" t="str">
        <f t="shared" si="3"/>
        <v/>
      </c>
      <c r="Q30" s="9"/>
    </row>
    <row r="31" spans="1:17" ht="16.5" customHeight="1" thickBot="1">
      <c r="A31" s="128"/>
      <c r="B31" s="135"/>
      <c r="C31" s="136"/>
      <c r="D31" s="136"/>
      <c r="E31" s="137"/>
      <c r="F31" s="33">
        <v>5</v>
      </c>
      <c r="G31" s="147"/>
      <c r="H31" s="147"/>
      <c r="I31" s="39"/>
      <c r="J31" s="105">
        <f t="shared" si="2"/>
        <v>0</v>
      </c>
      <c r="P31" s="108" t="str">
        <f t="shared" si="3"/>
        <v/>
      </c>
      <c r="Q31" s="9"/>
    </row>
    <row r="32" spans="1:17" ht="16.5" customHeight="1" thickBot="1">
      <c r="B32" s="13"/>
      <c r="C32" s="13"/>
      <c r="D32" s="13"/>
      <c r="E32" s="13"/>
      <c r="F32" s="13"/>
      <c r="G32" s="13"/>
      <c r="H32" s="102"/>
      <c r="I32" s="40" t="s">
        <v>37</v>
      </c>
      <c r="J32" s="63">
        <f>SUM(J27:J31)</f>
        <v>0</v>
      </c>
      <c r="Q32" s="9"/>
    </row>
    <row r="33" spans="1:17" ht="5.25" customHeight="1">
      <c r="A33" s="80"/>
      <c r="Q33" s="9"/>
    </row>
    <row r="34" spans="1:17" ht="16.5" customHeight="1">
      <c r="A34" s="164" t="s">
        <v>25</v>
      </c>
      <c r="B34" s="41" t="s">
        <v>38</v>
      </c>
      <c r="C34" s="149" t="s">
        <v>39</v>
      </c>
      <c r="D34" s="149"/>
      <c r="E34" s="42" t="s">
        <v>22</v>
      </c>
      <c r="F34" s="150" t="s">
        <v>23</v>
      </c>
      <c r="G34" s="150"/>
      <c r="H34" s="42" t="s">
        <v>40</v>
      </c>
      <c r="I34" s="43" t="s">
        <v>24</v>
      </c>
      <c r="J34" s="42" t="s">
        <v>8</v>
      </c>
      <c r="Q34" s="9"/>
    </row>
    <row r="35" spans="1:17" ht="12" customHeight="1">
      <c r="A35" s="165"/>
      <c r="B35" s="120" t="s">
        <v>66</v>
      </c>
      <c r="C35" s="118" t="s">
        <v>78</v>
      </c>
      <c r="D35" s="118"/>
      <c r="E35" s="44" t="s">
        <v>34</v>
      </c>
      <c r="F35" s="148">
        <f>COUNTIF(P12:P23,"一般男子Ａ")</f>
        <v>0</v>
      </c>
      <c r="G35" s="148"/>
      <c r="H35" s="118">
        <f>F35+F36+F37</f>
        <v>0</v>
      </c>
      <c r="I35" s="119">
        <v>5000</v>
      </c>
      <c r="J35" s="119">
        <f>I35*H35</f>
        <v>0</v>
      </c>
      <c r="Q35" s="9"/>
    </row>
    <row r="36" spans="1:17" ht="12" customHeight="1">
      <c r="A36" s="165"/>
      <c r="B36" s="120"/>
      <c r="C36" s="118"/>
      <c r="D36" s="118"/>
      <c r="E36" s="44" t="s">
        <v>41</v>
      </c>
      <c r="F36" s="148">
        <f>COUNTIF(P12:P23,"一般男子Ｂ")</f>
        <v>0</v>
      </c>
      <c r="G36" s="148"/>
      <c r="H36" s="118"/>
      <c r="I36" s="119"/>
      <c r="J36" s="119"/>
      <c r="Q36" s="9"/>
    </row>
    <row r="37" spans="1:17" ht="12" customHeight="1">
      <c r="A37" s="165"/>
      <c r="B37" s="120"/>
      <c r="C37" s="118"/>
      <c r="D37" s="118"/>
      <c r="E37" s="44" t="s">
        <v>42</v>
      </c>
      <c r="F37" s="148">
        <f>COUNTIF(P12:P23,"一般男子Ｃ")</f>
        <v>0</v>
      </c>
      <c r="G37" s="148"/>
      <c r="H37" s="118"/>
      <c r="I37" s="119"/>
      <c r="J37" s="119"/>
      <c r="Q37" s="9"/>
    </row>
    <row r="38" spans="1:17" ht="12" customHeight="1">
      <c r="A38" s="165"/>
      <c r="B38" s="120" t="s">
        <v>66</v>
      </c>
      <c r="C38" s="118" t="s">
        <v>43</v>
      </c>
      <c r="D38" s="118"/>
      <c r="E38" s="44" t="s">
        <v>44</v>
      </c>
      <c r="F38" s="148">
        <f>COUNTIF(P12:P23,"一般女子Ａ")</f>
        <v>0</v>
      </c>
      <c r="G38" s="148"/>
      <c r="H38" s="118">
        <f>F38+F39</f>
        <v>0</v>
      </c>
      <c r="I38" s="119">
        <v>5000</v>
      </c>
      <c r="J38" s="119">
        <f>H38*I38</f>
        <v>0</v>
      </c>
      <c r="Q38" s="9"/>
    </row>
    <row r="39" spans="1:17" ht="12" customHeight="1">
      <c r="A39" s="165"/>
      <c r="B39" s="120"/>
      <c r="C39" s="118"/>
      <c r="D39" s="118"/>
      <c r="E39" s="44" t="s">
        <v>45</v>
      </c>
      <c r="F39" s="148">
        <f>COUNTIF(P12:P23,"一般女子Ｂ")</f>
        <v>0</v>
      </c>
      <c r="G39" s="148"/>
      <c r="H39" s="118"/>
      <c r="I39" s="119"/>
      <c r="J39" s="119"/>
      <c r="Q39" s="9"/>
    </row>
    <row r="40" spans="1:17" ht="12" customHeight="1">
      <c r="A40" s="165"/>
      <c r="B40" s="167" t="s">
        <v>66</v>
      </c>
      <c r="C40" s="154" t="s">
        <v>64</v>
      </c>
      <c r="D40" s="155"/>
      <c r="E40" s="44" t="s">
        <v>46</v>
      </c>
      <c r="F40" s="148">
        <f>COUNTIF(P12:P23,"少年男子")</f>
        <v>0</v>
      </c>
      <c r="G40" s="148"/>
      <c r="H40" s="122">
        <f>F40+F41</f>
        <v>0</v>
      </c>
      <c r="I40" s="123">
        <v>3000</v>
      </c>
      <c r="J40" s="123">
        <f>H40*I40</f>
        <v>0</v>
      </c>
      <c r="Q40" s="9"/>
    </row>
    <row r="41" spans="1:17" ht="12" customHeight="1">
      <c r="A41" s="165"/>
      <c r="B41" s="168"/>
      <c r="C41" s="156"/>
      <c r="D41" s="157"/>
      <c r="E41" s="50" t="s">
        <v>47</v>
      </c>
      <c r="F41" s="151">
        <f>COUNTIF(P12:P23,"少年女子")</f>
        <v>0</v>
      </c>
      <c r="G41" s="151"/>
      <c r="H41" s="173"/>
      <c r="I41" s="158"/>
      <c r="J41" s="158"/>
      <c r="Q41" s="9"/>
    </row>
    <row r="42" spans="1:17" ht="12" customHeight="1">
      <c r="A42" s="165"/>
      <c r="B42" s="167" t="s">
        <v>66</v>
      </c>
      <c r="C42" s="154" t="s">
        <v>65</v>
      </c>
      <c r="D42" s="155"/>
      <c r="E42" s="44" t="s">
        <v>9</v>
      </c>
      <c r="F42" s="148">
        <f>COUNTIF(P12:P23,"中学男子")</f>
        <v>0</v>
      </c>
      <c r="G42" s="148"/>
      <c r="H42" s="122">
        <f>F42+F43</f>
        <v>0</v>
      </c>
      <c r="I42" s="123">
        <v>3000</v>
      </c>
      <c r="J42" s="123">
        <f>H42*I42</f>
        <v>0</v>
      </c>
      <c r="Q42" s="9"/>
    </row>
    <row r="43" spans="1:17" ht="12" customHeight="1" thickBot="1">
      <c r="A43" s="166"/>
      <c r="B43" s="168"/>
      <c r="C43" s="156"/>
      <c r="D43" s="157"/>
      <c r="E43" s="44" t="s">
        <v>63</v>
      </c>
      <c r="F43" s="151">
        <f>COUNTIF(P12:P23,"中学女子")</f>
        <v>0</v>
      </c>
      <c r="G43" s="151"/>
      <c r="H43" s="173"/>
      <c r="I43" s="158"/>
      <c r="J43" s="158"/>
      <c r="Q43" s="9"/>
    </row>
    <row r="44" spans="1:17" ht="16.5" customHeight="1" thickBot="1">
      <c r="A44" s="82"/>
      <c r="F44" s="152" t="s">
        <v>40</v>
      </c>
      <c r="G44" s="153"/>
      <c r="H44" s="45">
        <f>SUM(H35:H43)</f>
        <v>0</v>
      </c>
      <c r="I44" s="46" t="s">
        <v>48</v>
      </c>
      <c r="J44" s="47">
        <f>SUM(J35:J43)</f>
        <v>0</v>
      </c>
      <c r="Q44" s="9"/>
    </row>
    <row r="45" spans="1:17" ht="4.5" customHeight="1">
      <c r="A45" s="83"/>
      <c r="E45" s="48"/>
      <c r="F45" s="48"/>
      <c r="L45" s="49"/>
      <c r="M45" s="12"/>
      <c r="Q45" s="9"/>
    </row>
    <row r="46" spans="1:17" ht="16.5" customHeight="1">
      <c r="A46" s="164" t="s">
        <v>67</v>
      </c>
      <c r="B46" s="81" t="s">
        <v>38</v>
      </c>
      <c r="C46" s="149" t="s">
        <v>39</v>
      </c>
      <c r="D46" s="149"/>
      <c r="E46" s="42" t="s">
        <v>22</v>
      </c>
      <c r="F46" s="150" t="s">
        <v>23</v>
      </c>
      <c r="G46" s="150"/>
      <c r="H46" s="42" t="s">
        <v>40</v>
      </c>
      <c r="I46" s="43" t="s">
        <v>24</v>
      </c>
      <c r="J46" s="42" t="s">
        <v>8</v>
      </c>
      <c r="L46" s="49"/>
      <c r="M46" s="12"/>
      <c r="Q46" s="9"/>
    </row>
    <row r="47" spans="1:17" ht="12" customHeight="1">
      <c r="A47" s="165"/>
      <c r="B47" s="120" t="s">
        <v>66</v>
      </c>
      <c r="C47" s="118" t="s">
        <v>10</v>
      </c>
      <c r="D47" s="118"/>
      <c r="E47" s="44" t="s">
        <v>34</v>
      </c>
      <c r="F47" s="121">
        <f>COUNTIF(P27:P31,"一般男子Ａ")</f>
        <v>0</v>
      </c>
      <c r="G47" s="121"/>
      <c r="H47" s="118">
        <f>SUM(F47:F51)</f>
        <v>0</v>
      </c>
      <c r="I47" s="119">
        <v>7500</v>
      </c>
      <c r="J47" s="119">
        <f>I47*H47</f>
        <v>0</v>
      </c>
      <c r="L47" s="49"/>
      <c r="M47" s="12"/>
      <c r="Q47" s="9"/>
    </row>
    <row r="48" spans="1:17" ht="12" customHeight="1">
      <c r="A48" s="165"/>
      <c r="B48" s="120"/>
      <c r="C48" s="118"/>
      <c r="D48" s="118"/>
      <c r="E48" s="44" t="s">
        <v>41</v>
      </c>
      <c r="F48" s="121">
        <f>COUNTIF(P27:P31,"一般男子Ｂ")</f>
        <v>0</v>
      </c>
      <c r="G48" s="121"/>
      <c r="H48" s="118"/>
      <c r="I48" s="119"/>
      <c r="J48" s="119"/>
      <c r="L48" s="49"/>
      <c r="M48" s="12"/>
      <c r="Q48" s="9"/>
    </row>
    <row r="49" spans="1:23" ht="12" customHeight="1">
      <c r="A49" s="165"/>
      <c r="B49" s="120"/>
      <c r="C49" s="118"/>
      <c r="D49" s="118"/>
      <c r="E49" s="44" t="s">
        <v>42</v>
      </c>
      <c r="F49" s="121">
        <f>COUNTIF(P27:P31,"一般男子Ｃ")</f>
        <v>0</v>
      </c>
      <c r="G49" s="121"/>
      <c r="H49" s="118"/>
      <c r="I49" s="119"/>
      <c r="J49" s="119"/>
      <c r="L49" s="49"/>
      <c r="M49" s="12"/>
      <c r="Q49" s="9"/>
    </row>
    <row r="50" spans="1:23" ht="12" customHeight="1">
      <c r="A50" s="165"/>
      <c r="B50" s="120"/>
      <c r="C50" s="118"/>
      <c r="D50" s="118"/>
      <c r="E50" s="44" t="s">
        <v>44</v>
      </c>
      <c r="F50" s="121">
        <f>COUNTIF(I27:I31,"一般女子Ａ")</f>
        <v>0</v>
      </c>
      <c r="G50" s="121"/>
      <c r="H50" s="118"/>
      <c r="I50" s="119"/>
      <c r="J50" s="119"/>
      <c r="L50" s="49"/>
      <c r="M50" s="12"/>
      <c r="Q50" s="9"/>
    </row>
    <row r="51" spans="1:23" ht="12" customHeight="1">
      <c r="A51" s="165"/>
      <c r="B51" s="120"/>
      <c r="C51" s="118"/>
      <c r="D51" s="118"/>
      <c r="E51" s="44" t="s">
        <v>45</v>
      </c>
      <c r="F51" s="121">
        <f>COUNTIF(P27:P31,"一般女子Ｂ")</f>
        <v>0</v>
      </c>
      <c r="G51" s="121"/>
      <c r="H51" s="118"/>
      <c r="I51" s="119"/>
      <c r="J51" s="119"/>
      <c r="L51" s="49"/>
      <c r="M51" s="12"/>
      <c r="Q51" s="9"/>
    </row>
    <row r="52" spans="1:23" ht="12" customHeight="1">
      <c r="A52" s="165"/>
      <c r="B52" s="120" t="s">
        <v>66</v>
      </c>
      <c r="C52" s="118" t="s">
        <v>11</v>
      </c>
      <c r="D52" s="118"/>
      <c r="E52" s="44" t="s">
        <v>46</v>
      </c>
      <c r="F52" s="121">
        <f>COUNTIF(P27:P31,"少年男子")</f>
        <v>0</v>
      </c>
      <c r="G52" s="121"/>
      <c r="H52" s="118">
        <f>SUM(F52:F53)</f>
        <v>0</v>
      </c>
      <c r="I52" s="119">
        <v>7500</v>
      </c>
      <c r="J52" s="119">
        <f>I52*H52</f>
        <v>0</v>
      </c>
      <c r="L52" s="49"/>
      <c r="M52" s="12"/>
      <c r="Q52" s="9"/>
    </row>
    <row r="53" spans="1:23" ht="12" customHeight="1">
      <c r="A53" s="165"/>
      <c r="B53" s="120"/>
      <c r="C53" s="118"/>
      <c r="D53" s="118"/>
      <c r="E53" s="44" t="s">
        <v>47</v>
      </c>
      <c r="F53" s="160">
        <f>COUNTIF(P27:P31,"少年女子")</f>
        <v>0</v>
      </c>
      <c r="G53" s="160"/>
      <c r="H53" s="122"/>
      <c r="I53" s="123"/>
      <c r="J53" s="123"/>
      <c r="L53" s="49"/>
      <c r="M53" s="12"/>
      <c r="Q53" s="9"/>
    </row>
    <row r="54" spans="1:23" ht="12" customHeight="1">
      <c r="A54" s="165"/>
      <c r="B54" s="167" t="s">
        <v>66</v>
      </c>
      <c r="C54" s="169" t="s">
        <v>65</v>
      </c>
      <c r="D54" s="170"/>
      <c r="E54" s="44" t="s">
        <v>9</v>
      </c>
      <c r="F54" s="121">
        <f>COUNTIF(P27:P31,"中学男子")</f>
        <v>0</v>
      </c>
      <c r="G54" s="121"/>
      <c r="H54" s="118">
        <f>SUM(F54:F55)</f>
        <v>0</v>
      </c>
      <c r="I54" s="119">
        <v>7500</v>
      </c>
      <c r="J54" s="119">
        <f>I54*H54</f>
        <v>0</v>
      </c>
      <c r="Q54" s="9"/>
    </row>
    <row r="55" spans="1:23" ht="12" customHeight="1" thickBot="1">
      <c r="A55" s="166"/>
      <c r="B55" s="168"/>
      <c r="C55" s="171"/>
      <c r="D55" s="172"/>
      <c r="E55" s="44" t="s">
        <v>63</v>
      </c>
      <c r="F55" s="160">
        <f>COUNTIF(P27:P31,"中学女子")</f>
        <v>0</v>
      </c>
      <c r="G55" s="160"/>
      <c r="H55" s="122"/>
      <c r="I55" s="123"/>
      <c r="J55" s="123"/>
      <c r="Q55" s="9"/>
    </row>
    <row r="56" spans="1:23" ht="16.5" customHeight="1" thickBot="1">
      <c r="F56" s="152" t="s">
        <v>40</v>
      </c>
      <c r="G56" s="153"/>
      <c r="H56" s="51">
        <f>SUM(H47:H53)</f>
        <v>0</v>
      </c>
      <c r="I56" s="46" t="s">
        <v>37</v>
      </c>
      <c r="J56" s="47">
        <f>SUM(J47:J55)</f>
        <v>0</v>
      </c>
      <c r="L56" s="49"/>
      <c r="M56" s="12"/>
      <c r="Q56" s="9"/>
    </row>
    <row r="57" spans="1:23" ht="3.75" customHeight="1" thickBot="1">
      <c r="F57" s="48"/>
      <c r="G57" s="48"/>
      <c r="L57" s="49"/>
      <c r="M57" s="12"/>
      <c r="Q57" s="9"/>
    </row>
    <row r="58" spans="1:23" ht="16.5" customHeight="1" thickBot="1">
      <c r="F58" s="48"/>
      <c r="G58" s="48"/>
      <c r="H58" s="161" t="s">
        <v>49</v>
      </c>
      <c r="I58" s="162"/>
      <c r="J58" s="52">
        <f>J44+J56</f>
        <v>0</v>
      </c>
      <c r="M58" s="12"/>
      <c r="Q58" s="9"/>
    </row>
    <row r="59" spans="1:23" ht="6" customHeight="1">
      <c r="F59" s="48"/>
      <c r="G59" s="48"/>
      <c r="H59" s="48"/>
      <c r="I59" s="48"/>
      <c r="J59" s="53"/>
      <c r="M59" s="12"/>
      <c r="Q59" s="9"/>
    </row>
    <row r="60" spans="1:23" ht="16.5" customHeight="1">
      <c r="B60" s="163" t="s">
        <v>50</v>
      </c>
      <c r="C60" s="9" t="s">
        <v>51</v>
      </c>
      <c r="F60" s="6" t="s">
        <v>52</v>
      </c>
      <c r="G60" s="48"/>
      <c r="H60" s="48"/>
      <c r="I60" s="6" t="s">
        <v>12</v>
      </c>
      <c r="L60" s="49"/>
      <c r="M60" s="12"/>
      <c r="Q60" s="9"/>
    </row>
    <row r="61" spans="1:23" ht="16.5" customHeight="1">
      <c r="B61" s="163"/>
      <c r="C61" s="9" t="s">
        <v>53</v>
      </c>
      <c r="F61" s="6" t="s">
        <v>54</v>
      </c>
      <c r="G61" s="48"/>
      <c r="H61" s="48"/>
      <c r="I61" s="6" t="s">
        <v>12</v>
      </c>
      <c r="L61" s="49"/>
      <c r="M61" s="12"/>
      <c r="Q61" s="9"/>
    </row>
    <row r="62" spans="1:23" ht="5.25" customHeight="1">
      <c r="F62" s="48"/>
      <c r="G62" s="48"/>
      <c r="L62" s="49"/>
      <c r="M62" s="12"/>
      <c r="Q62" s="9"/>
    </row>
    <row r="63" spans="1:23" ht="12.75" customHeight="1">
      <c r="A63" s="54" t="s">
        <v>14</v>
      </c>
      <c r="B63" s="54"/>
      <c r="C63" s="54"/>
      <c r="D63" s="54"/>
      <c r="E63" s="54"/>
      <c r="F63" s="54"/>
      <c r="G63" s="54"/>
      <c r="H63" s="1"/>
      <c r="I63" s="1"/>
      <c r="J63" s="1"/>
      <c r="K63" s="1"/>
      <c r="L63" s="1"/>
      <c r="Q63" s="9"/>
    </row>
    <row r="64" spans="1:23" s="1" customFormat="1" ht="12.75" customHeight="1">
      <c r="A64" s="111" t="s">
        <v>55</v>
      </c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V64" s="9"/>
      <c r="W64" s="9"/>
    </row>
    <row r="65" spans="1:261" s="1" customFormat="1" ht="12.75" customHeight="1">
      <c r="A65" s="54" t="s">
        <v>56</v>
      </c>
      <c r="B65" s="55"/>
      <c r="C65" s="55"/>
      <c r="D65" s="55"/>
      <c r="E65" s="55"/>
      <c r="F65" s="55"/>
      <c r="G65" s="55"/>
      <c r="O65" s="18"/>
      <c r="P65" s="18"/>
      <c r="Q65" s="18"/>
      <c r="V65" s="9"/>
      <c r="W65" s="9"/>
    </row>
    <row r="66" spans="1:261" s="1" customFormat="1" ht="12.75" customHeight="1">
      <c r="A66" s="111" t="s">
        <v>15</v>
      </c>
      <c r="B66" s="111"/>
      <c r="C66" s="111"/>
      <c r="D66" s="111"/>
      <c r="E66" s="111"/>
      <c r="F66" s="111"/>
      <c r="G66" s="111"/>
      <c r="H66" s="111"/>
      <c r="U66" s="9"/>
      <c r="V66" s="9"/>
      <c r="W66" s="9"/>
    </row>
    <row r="67" spans="1:261" s="1" customFormat="1" ht="12.75" customHeight="1">
      <c r="A67" s="111" t="s">
        <v>57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</row>
    <row r="68" spans="1:261" s="1" customFormat="1" ht="12.75" customHeight="1">
      <c r="A68" s="6" t="s">
        <v>16</v>
      </c>
      <c r="B68" s="6"/>
      <c r="C68" s="6"/>
      <c r="D68" s="6"/>
      <c r="E68" s="6"/>
      <c r="F68" s="6"/>
      <c r="G68" s="6"/>
      <c r="H68" s="6"/>
      <c r="J68" s="56" t="s">
        <v>58</v>
      </c>
      <c r="K68" s="57"/>
      <c r="L68" s="57"/>
      <c r="N68" s="10"/>
    </row>
    <row r="69" spans="1:261" s="1" customFormat="1" ht="12.75" customHeight="1">
      <c r="A69" s="159" t="s">
        <v>59</v>
      </c>
      <c r="B69" s="159"/>
      <c r="C69" s="159"/>
      <c r="D69" s="159"/>
      <c r="E69" s="159"/>
      <c r="F69" s="159"/>
      <c r="G69" s="159"/>
      <c r="H69" s="159"/>
      <c r="I69" s="159"/>
      <c r="J69" s="9"/>
      <c r="K69" s="9"/>
      <c r="L69" s="9"/>
      <c r="M69" s="58"/>
      <c r="N69" s="10"/>
    </row>
    <row r="70" spans="1:261" s="59" customFormat="1" ht="2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10"/>
      <c r="O70" s="1"/>
      <c r="P70" s="1"/>
      <c r="Q70" s="1"/>
      <c r="R70" s="1"/>
      <c r="S70" s="1"/>
      <c r="T70" s="1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  <c r="IX70" s="9"/>
      <c r="IY70" s="9"/>
      <c r="IZ70" s="9"/>
      <c r="JA70" s="9"/>
    </row>
    <row r="71" spans="1:261" s="59" customFormat="1" ht="1.5" customHeight="1" thickBo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0"/>
      <c r="O71" s="1"/>
      <c r="P71" s="1"/>
      <c r="Q71" s="1"/>
      <c r="R71" s="1"/>
      <c r="S71" s="1"/>
      <c r="T71" s="1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  <c r="IW71" s="9"/>
      <c r="IX71" s="9"/>
      <c r="IY71" s="9"/>
      <c r="IZ71" s="9"/>
      <c r="JA71" s="9"/>
    </row>
    <row r="72" spans="1:261" ht="15.75" customHeight="1" thickTop="1">
      <c r="B72" s="68" t="s">
        <v>13</v>
      </c>
      <c r="C72" s="69"/>
      <c r="D72" s="70"/>
      <c r="E72" s="70"/>
      <c r="F72" s="70" t="s">
        <v>60</v>
      </c>
      <c r="G72" s="70"/>
      <c r="H72" s="70"/>
      <c r="I72" s="70"/>
      <c r="J72" s="70"/>
      <c r="K72" s="70"/>
      <c r="L72" s="71"/>
      <c r="M72" s="10"/>
      <c r="N72" s="1"/>
      <c r="O72" s="1"/>
      <c r="P72" s="1"/>
      <c r="Q72" s="1"/>
      <c r="R72" s="1"/>
      <c r="S72" s="1"/>
    </row>
    <row r="73" spans="1:261" ht="15">
      <c r="B73" s="72" t="s">
        <v>17</v>
      </c>
      <c r="C73" s="73"/>
      <c r="D73" s="74"/>
      <c r="E73" s="74"/>
      <c r="F73" s="74"/>
      <c r="G73" s="74"/>
      <c r="H73" s="74"/>
      <c r="I73" s="74"/>
      <c r="J73" s="74"/>
      <c r="K73" s="74"/>
      <c r="L73" s="75"/>
      <c r="M73" s="10"/>
      <c r="N73" s="1"/>
      <c r="O73" s="1"/>
      <c r="P73" s="1"/>
      <c r="Q73" s="1"/>
      <c r="R73" s="1"/>
      <c r="S73" s="1"/>
    </row>
    <row r="74" spans="1:261" ht="15">
      <c r="B74" s="72" t="s">
        <v>18</v>
      </c>
      <c r="C74" s="73"/>
      <c r="D74" s="74"/>
      <c r="E74" s="74"/>
      <c r="F74" s="74"/>
      <c r="G74" s="74"/>
      <c r="H74" s="74"/>
      <c r="I74" s="74"/>
      <c r="J74" s="74"/>
      <c r="K74" s="74"/>
      <c r="L74" s="75"/>
      <c r="M74" s="10"/>
      <c r="N74" s="1"/>
      <c r="O74" s="1"/>
      <c r="P74" s="1"/>
      <c r="Q74" s="1"/>
      <c r="R74" s="1"/>
      <c r="S74" s="1"/>
    </row>
    <row r="75" spans="1:261" ht="15">
      <c r="B75" s="72" t="s">
        <v>19</v>
      </c>
      <c r="C75" s="73"/>
      <c r="D75" s="74"/>
      <c r="E75" s="74"/>
      <c r="F75" s="74"/>
      <c r="G75" s="74"/>
      <c r="H75" s="74"/>
      <c r="I75" s="74"/>
      <c r="J75" s="74"/>
      <c r="K75" s="74"/>
      <c r="L75" s="75"/>
      <c r="M75" s="10"/>
      <c r="N75" s="1"/>
      <c r="O75" s="1"/>
      <c r="P75" s="1"/>
      <c r="Q75" s="1"/>
      <c r="R75" s="1"/>
      <c r="S75" s="1"/>
    </row>
    <row r="76" spans="1:261" ht="15.75" thickBot="1">
      <c r="B76" s="76" t="s">
        <v>20</v>
      </c>
      <c r="C76" s="77"/>
      <c r="D76" s="78"/>
      <c r="E76" s="78"/>
      <c r="F76" s="78"/>
      <c r="G76" s="78"/>
      <c r="H76" s="78"/>
      <c r="I76" s="78"/>
      <c r="J76" s="78"/>
      <c r="K76" s="78"/>
      <c r="L76" s="79"/>
      <c r="M76" s="10"/>
      <c r="N76" s="1"/>
      <c r="O76" s="1"/>
      <c r="P76" s="1"/>
      <c r="Q76" s="1"/>
      <c r="R76" s="1"/>
      <c r="S76" s="1"/>
    </row>
    <row r="77" spans="1:261" ht="18.75" customHeight="1" thickTop="1">
      <c r="N77" s="10"/>
      <c r="O77" s="1"/>
      <c r="P77" s="1"/>
      <c r="Q77" s="1"/>
      <c r="R77" s="1"/>
      <c r="S77" s="1"/>
      <c r="T77" s="1"/>
    </row>
    <row r="78" spans="1:261">
      <c r="Q78" s="9"/>
    </row>
    <row r="81" spans="17:17">
      <c r="Q81" s="9"/>
    </row>
    <row r="82" spans="17:17">
      <c r="Q82" s="9"/>
    </row>
  </sheetData>
  <sheetProtection algorithmName="SHA-512" hashValue="fM7eW/hXJg6cAnZ6S6KsPVw2WKFszaGo5ShYRDsoWVN/HSOPctZjVVp/tp74J3h2Dk8a3fwCZ94KBlC3BxMNKw==" saltValue="r2klVX0JXDJreoM1mbjg6A==" spinCount="100000" sheet="1" insertHyperlinks="0" sort="0" autoFilter="0"/>
  <mergeCells count="100">
    <mergeCell ref="A34:A43"/>
    <mergeCell ref="A46:A55"/>
    <mergeCell ref="J40:J41"/>
    <mergeCell ref="J42:J43"/>
    <mergeCell ref="I54:I55"/>
    <mergeCell ref="J54:J55"/>
    <mergeCell ref="B40:B41"/>
    <mergeCell ref="B42:B43"/>
    <mergeCell ref="C54:D55"/>
    <mergeCell ref="B54:B55"/>
    <mergeCell ref="H40:H41"/>
    <mergeCell ref="H42:H43"/>
    <mergeCell ref="H54:H55"/>
    <mergeCell ref="F49:G49"/>
    <mergeCell ref="F50:G50"/>
    <mergeCell ref="F51:G51"/>
    <mergeCell ref="F46:G46"/>
    <mergeCell ref="B47:B51"/>
    <mergeCell ref="C47:D51"/>
    <mergeCell ref="F47:G47"/>
    <mergeCell ref="F48:G48"/>
    <mergeCell ref="A64:K64"/>
    <mergeCell ref="A66:H66"/>
    <mergeCell ref="A67:M67"/>
    <mergeCell ref="A69:I69"/>
    <mergeCell ref="F42:G42"/>
    <mergeCell ref="F43:G43"/>
    <mergeCell ref="F54:G54"/>
    <mergeCell ref="F55:G55"/>
    <mergeCell ref="C42:D43"/>
    <mergeCell ref="J52:J53"/>
    <mergeCell ref="F53:G53"/>
    <mergeCell ref="F56:G56"/>
    <mergeCell ref="H58:I58"/>
    <mergeCell ref="B60:B61"/>
    <mergeCell ref="J47:J51"/>
    <mergeCell ref="C46:D46"/>
    <mergeCell ref="I35:I37"/>
    <mergeCell ref="J35:J37"/>
    <mergeCell ref="F36:G36"/>
    <mergeCell ref="F37:G37"/>
    <mergeCell ref="J38:J39"/>
    <mergeCell ref="H35:H37"/>
    <mergeCell ref="I38:I39"/>
    <mergeCell ref="F39:G39"/>
    <mergeCell ref="F41:G41"/>
    <mergeCell ref="F44:G44"/>
    <mergeCell ref="C40:D41"/>
    <mergeCell ref="I40:I41"/>
    <mergeCell ref="I42:I43"/>
    <mergeCell ref="F40:G40"/>
    <mergeCell ref="G31:H31"/>
    <mergeCell ref="B38:B39"/>
    <mergeCell ref="C38:D39"/>
    <mergeCell ref="F38:G38"/>
    <mergeCell ref="H38:H39"/>
    <mergeCell ref="C34:D34"/>
    <mergeCell ref="F34:G34"/>
    <mergeCell ref="B35:B37"/>
    <mergeCell ref="C35:D37"/>
    <mergeCell ref="F35:G35"/>
    <mergeCell ref="G23:H23"/>
    <mergeCell ref="G27:H27"/>
    <mergeCell ref="G28:H28"/>
    <mergeCell ref="G29:H29"/>
    <mergeCell ref="G30:H30"/>
    <mergeCell ref="G18:H18"/>
    <mergeCell ref="G19:H19"/>
    <mergeCell ref="G20:H20"/>
    <mergeCell ref="G21:H21"/>
    <mergeCell ref="G22:H22"/>
    <mergeCell ref="A1:K1"/>
    <mergeCell ref="J2:K2"/>
    <mergeCell ref="A6:E6"/>
    <mergeCell ref="G6:J6"/>
    <mergeCell ref="A7:E7"/>
    <mergeCell ref="G7:J7"/>
    <mergeCell ref="A8:E8"/>
    <mergeCell ref="G8:J8"/>
    <mergeCell ref="A26:E26"/>
    <mergeCell ref="G26:H26"/>
    <mergeCell ref="A27:A31"/>
    <mergeCell ref="B27:E31"/>
    <mergeCell ref="A11:E11"/>
    <mergeCell ref="G11:H11"/>
    <mergeCell ref="A12:A23"/>
    <mergeCell ref="B12:E23"/>
    <mergeCell ref="G12:H12"/>
    <mergeCell ref="G13:H13"/>
    <mergeCell ref="G14:H14"/>
    <mergeCell ref="G15:H15"/>
    <mergeCell ref="G16:H16"/>
    <mergeCell ref="G17:H17"/>
    <mergeCell ref="H47:H51"/>
    <mergeCell ref="I47:I51"/>
    <mergeCell ref="B52:B53"/>
    <mergeCell ref="C52:D53"/>
    <mergeCell ref="F52:G52"/>
    <mergeCell ref="H52:H53"/>
    <mergeCell ref="I52:I53"/>
  </mergeCells>
  <phoneticPr fontId="11"/>
  <dataValidations count="2">
    <dataValidation type="list" allowBlank="1" showInputMessage="1" showErrorMessage="1" sqref="I12:I23" xr:uid="{FC20C976-8D66-4277-A56D-8C634BCD3AFB}">
      <formula1>$E$35:$E$43</formula1>
    </dataValidation>
    <dataValidation type="list" allowBlank="1" showInputMessage="1" showErrorMessage="1" sqref="I27:I31" xr:uid="{9538D0FF-196B-420C-BDAA-814A4944998A}">
      <formula1>$E$47:$E$55</formula1>
    </dataValidation>
  </dataValidations>
  <hyperlinks>
    <hyperlink ref="J68" r:id="rId1" xr:uid="{2F408488-7661-4754-BC71-446D38B4842A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E3C8F-BC73-4C19-B50D-84450C97A19F}">
  <dimension ref="A3:P37"/>
  <sheetViews>
    <sheetView tabSelected="1" topLeftCell="A16" zoomScaleNormal="100" workbookViewId="0">
      <selection activeCell="N35" sqref="N35"/>
    </sheetView>
  </sheetViews>
  <sheetFormatPr defaultRowHeight="13.5"/>
  <cols>
    <col min="1" max="1" width="5.375" customWidth="1"/>
    <col min="3" max="3" width="20.25" customWidth="1"/>
    <col min="4" max="4" width="5.875" customWidth="1"/>
    <col min="5" max="9" width="4.625" customWidth="1"/>
    <col min="10" max="10" width="10.375" customWidth="1"/>
    <col min="16" max="16" width="0" hidden="1" customWidth="1"/>
  </cols>
  <sheetData>
    <row r="3" spans="1:16" ht="9" customHeight="1"/>
    <row r="4" spans="1:16" s="1" customFormat="1" ht="16.5" customHeight="1">
      <c r="A4" s="109" t="s">
        <v>86</v>
      </c>
      <c r="B4" s="109"/>
      <c r="C4" s="109"/>
      <c r="D4" s="109"/>
      <c r="E4" s="109"/>
      <c r="F4" s="109"/>
      <c r="G4" s="109"/>
      <c r="H4" s="109"/>
      <c r="I4" s="109"/>
      <c r="J4" s="109"/>
      <c r="O4" s="11"/>
    </row>
    <row r="5" spans="1:16" s="1" customFormat="1" ht="9.75" customHeight="1">
      <c r="A5" s="2"/>
      <c r="B5" s="3"/>
      <c r="C5" s="3"/>
      <c r="D5" s="3"/>
      <c r="E5" s="3"/>
      <c r="F5" s="3"/>
      <c r="G5" s="3"/>
      <c r="H5" s="110"/>
      <c r="I5" s="110"/>
      <c r="O5" s="11"/>
    </row>
    <row r="6" spans="1:16" s="1" customFormat="1" ht="15" customHeight="1">
      <c r="A6" s="85" t="s">
        <v>0</v>
      </c>
      <c r="B6" s="20"/>
      <c r="D6" s="4" t="s">
        <v>83</v>
      </c>
      <c r="E6" s="5"/>
      <c r="F6" s="5"/>
      <c r="G6" s="8"/>
      <c r="H6" s="8"/>
      <c r="N6" s="11"/>
    </row>
    <row r="7" spans="1:16" s="1" customFormat="1" ht="14.25" customHeight="1">
      <c r="A7" s="5"/>
      <c r="B7" s="5"/>
      <c r="C7" s="5"/>
      <c r="D7" s="5"/>
      <c r="F7" s="5"/>
      <c r="G7" s="5"/>
      <c r="H7" s="5"/>
      <c r="I7" s="5"/>
      <c r="O7" s="11"/>
    </row>
    <row r="8" spans="1:16" s="1" customFormat="1" ht="18" customHeight="1">
      <c r="A8" s="85" t="s">
        <v>82</v>
      </c>
      <c r="B8" s="5"/>
      <c r="C8" s="5"/>
      <c r="D8" s="5"/>
      <c r="E8" s="5" t="s">
        <v>84</v>
      </c>
      <c r="F8" s="5"/>
      <c r="G8" s="5"/>
      <c r="H8" s="5"/>
      <c r="I8" s="5"/>
      <c r="O8" s="11"/>
    </row>
    <row r="9" spans="1:16" s="1" customFormat="1" ht="18" customHeight="1">
      <c r="A9" s="188" t="str">
        <f>'CC-1'!A6</f>
        <v>クラブ№　：　　　　－　　　　</v>
      </c>
      <c r="B9" s="188"/>
      <c r="C9" s="188"/>
      <c r="D9" s="22"/>
      <c r="E9" s="5"/>
      <c r="F9" s="5"/>
      <c r="G9" s="5"/>
      <c r="H9" s="5"/>
      <c r="L9" s="6"/>
      <c r="M9" s="6"/>
    </row>
    <row r="10" spans="1:16" s="1" customFormat="1" ht="18" customHeight="1">
      <c r="A10" s="189" t="str">
        <f>'CC-1'!A7</f>
        <v>所属団体名：</v>
      </c>
      <c r="B10" s="189"/>
      <c r="C10" s="189"/>
      <c r="D10" s="23"/>
      <c r="E10" s="116" t="s">
        <v>87</v>
      </c>
      <c r="F10" s="116"/>
      <c r="G10" s="116"/>
      <c r="H10" s="187"/>
      <c r="I10" s="187"/>
      <c r="J10" s="187"/>
    </row>
    <row r="11" spans="1:16" s="1" customFormat="1" ht="18" customHeight="1">
      <c r="A11" s="117" t="s">
        <v>68</v>
      </c>
      <c r="B11" s="117"/>
      <c r="C11" s="117"/>
      <c r="D11" s="23"/>
      <c r="E11" s="117" t="s">
        <v>5</v>
      </c>
      <c r="F11" s="117"/>
      <c r="G11" s="117"/>
      <c r="H11" s="117"/>
      <c r="I11" s="117"/>
      <c r="J11" s="117"/>
    </row>
    <row r="12" spans="1:16" s="1" customFormat="1" ht="18" customHeight="1">
      <c r="A12" s="116" t="s">
        <v>69</v>
      </c>
      <c r="B12" s="116"/>
      <c r="C12" s="116"/>
      <c r="D12" s="116"/>
      <c r="E12" s="116"/>
      <c r="F12" s="116"/>
      <c r="G12" s="116"/>
      <c r="H12" s="116"/>
      <c r="I12" s="116"/>
      <c r="J12" s="116"/>
    </row>
    <row r="13" spans="1:16" s="1" customFormat="1" ht="9" customHeight="1">
      <c r="A13" s="84"/>
      <c r="B13" s="84"/>
      <c r="C13" s="84"/>
      <c r="D13" s="23"/>
      <c r="E13" s="84"/>
      <c r="F13" s="84"/>
      <c r="G13" s="84"/>
      <c r="H13" s="84"/>
    </row>
    <row r="14" spans="1:16" s="1" customFormat="1" ht="18" customHeight="1" thickBot="1">
      <c r="A14" s="84" t="s">
        <v>79</v>
      </c>
      <c r="B14" s="84"/>
      <c r="C14" s="84"/>
      <c r="D14" s="23"/>
      <c r="E14" s="84"/>
      <c r="F14" s="84"/>
      <c r="G14" s="84"/>
      <c r="H14" s="84"/>
      <c r="P14" s="1" t="s">
        <v>88</v>
      </c>
    </row>
    <row r="15" spans="1:16" s="1" customFormat="1" ht="15.75" customHeight="1">
      <c r="A15" s="180" t="s">
        <v>21</v>
      </c>
      <c r="B15" s="176" t="s">
        <v>33</v>
      </c>
      <c r="C15" s="177"/>
      <c r="D15" s="182" t="s">
        <v>70</v>
      </c>
      <c r="E15" s="184" t="s">
        <v>76</v>
      </c>
      <c r="F15" s="184"/>
      <c r="G15" s="184"/>
      <c r="H15" s="91" t="s">
        <v>74</v>
      </c>
      <c r="I15" s="91" t="s">
        <v>65</v>
      </c>
      <c r="J15" s="174" t="s">
        <v>75</v>
      </c>
      <c r="P15" s="1" t="s">
        <v>89</v>
      </c>
    </row>
    <row r="16" spans="1:16" s="13" customFormat="1" ht="22.5" customHeight="1" thickBot="1">
      <c r="A16" s="181"/>
      <c r="B16" s="178"/>
      <c r="C16" s="179"/>
      <c r="D16" s="183"/>
      <c r="E16" s="92" t="s">
        <v>71</v>
      </c>
      <c r="F16" s="92" t="s">
        <v>72</v>
      </c>
      <c r="G16" s="92" t="s">
        <v>73</v>
      </c>
      <c r="H16" s="93" t="s">
        <v>81</v>
      </c>
      <c r="I16" s="94" t="s">
        <v>77</v>
      </c>
      <c r="J16" s="175"/>
      <c r="L16" s="1"/>
      <c r="P16" s="13" t="s">
        <v>90</v>
      </c>
    </row>
    <row r="17" spans="1:14" s="9" customFormat="1" ht="16.5" customHeight="1">
      <c r="A17" s="95">
        <v>1</v>
      </c>
      <c r="B17" s="173" t="str">
        <f>MID('CC-1'!G12,1,15)</f>
        <v/>
      </c>
      <c r="C17" s="173"/>
      <c r="D17" s="107" t="str">
        <f>IF(B17="","",MID('CC-1'!I12,3,1))</f>
        <v/>
      </c>
      <c r="E17" s="107" t="str">
        <f>IF(B17="","",IF(MID('CC-1'!I12,5,1)="Ａ","〇",""))</f>
        <v/>
      </c>
      <c r="F17" s="107" t="str">
        <f>IF(B17="","",IF(MID('CC-1'!I12,5,1)="Ｂ","〇",""))</f>
        <v/>
      </c>
      <c r="G17" s="107" t="str">
        <f>IF(B17="","",IF(MID('CC-1'!I12,5,1)="Ｃ","〇",""))</f>
        <v/>
      </c>
      <c r="H17" s="16" t="str">
        <f>IF(B17="","",IF(MID('CC-1'!I12,1,2)="少年","〇",""))</f>
        <v/>
      </c>
      <c r="I17" s="107" t="str">
        <f>IF(B17="","",IF(MID('CC-1'!I12,1,2)="中学","〇",""))</f>
        <v/>
      </c>
      <c r="J17" s="97"/>
      <c r="L17" s="1"/>
      <c r="M17" s="13"/>
      <c r="N17" s="13"/>
    </row>
    <row r="18" spans="1:14" s="9" customFormat="1" ht="16.5" customHeight="1">
      <c r="A18" s="86">
        <v>2</v>
      </c>
      <c r="B18" s="173" t="str">
        <f>MID('CC-1'!G13,1,15)</f>
        <v/>
      </c>
      <c r="C18" s="173"/>
      <c r="D18" s="14" t="str">
        <f>IF(B18="","",MID('CC-1'!I13,3,1))</f>
        <v/>
      </c>
      <c r="E18" s="14" t="str">
        <f>IF(B18="","",IF(MID('CC-1'!I13,5,1)="Ａ","〇",""))</f>
        <v/>
      </c>
      <c r="F18" s="14" t="str">
        <f>IF(B18="","",IF(MID('CC-1'!I13,5,1)="Ｂ","〇",""))</f>
        <v/>
      </c>
      <c r="G18" s="16" t="str">
        <f>IF(B18="","",IF(MID('CC-1'!I13,5,1)="Ｃ","〇",""))</f>
        <v/>
      </c>
      <c r="H18" s="14" t="str">
        <f>IF(B18="","",IF(MID('CC-1'!I13,1,2)="少年","〇",""))</f>
        <v/>
      </c>
      <c r="I18" s="14" t="str">
        <f>IF(B18="","",IF(MID('CC-1'!I13,1,2)="中学","〇",""))</f>
        <v/>
      </c>
      <c r="J18" s="87"/>
      <c r="L18" s="1"/>
      <c r="M18" s="13"/>
      <c r="N18" s="13"/>
    </row>
    <row r="19" spans="1:14" s="9" customFormat="1" ht="16.5" customHeight="1">
      <c r="A19" s="86">
        <v>3</v>
      </c>
      <c r="B19" s="173" t="str">
        <f>MID('CC-1'!G14,1,15)</f>
        <v/>
      </c>
      <c r="C19" s="173"/>
      <c r="D19" s="14" t="str">
        <f>IF(B19="","",MID('CC-1'!I14,3,1))</f>
        <v/>
      </c>
      <c r="E19" s="14" t="str">
        <f>IF(B19="","",IF(MID('CC-1'!I14,5,1)="Ａ","〇",""))</f>
        <v/>
      </c>
      <c r="F19" s="14" t="str">
        <f>IF(B19="","",IF(MID('CC-1'!I14,5,1)="Ｂ","〇",""))</f>
        <v/>
      </c>
      <c r="G19" s="14" t="str">
        <f>IF(B19="","",IF(MID('CC-1'!I14,5,1)="Ｃ","〇",""))</f>
        <v/>
      </c>
      <c r="H19" s="14" t="str">
        <f>IF(B19="","",IF(MID('CC-1'!I14,1,2)="少年","〇",""))</f>
        <v/>
      </c>
      <c r="I19" s="14" t="str">
        <f>IF(B19="","",IF(MID('CC-1'!I14,1,2)="中学","〇",""))</f>
        <v/>
      </c>
      <c r="J19" s="87"/>
      <c r="L19" s="13"/>
      <c r="M19" s="13"/>
      <c r="N19" s="13"/>
    </row>
    <row r="20" spans="1:14" s="9" customFormat="1" ht="16.5" customHeight="1">
      <c r="A20" s="86">
        <v>4</v>
      </c>
      <c r="B20" s="173" t="str">
        <f>MID('CC-1'!G15,1,15)</f>
        <v/>
      </c>
      <c r="C20" s="173"/>
      <c r="D20" s="14" t="str">
        <f>IF(B20="","",MID('CC-1'!I15,3,1))</f>
        <v/>
      </c>
      <c r="E20" s="14" t="str">
        <f>IF(B20="","",IF(MID('CC-1'!I15,5,1)="Ａ","〇",""))</f>
        <v/>
      </c>
      <c r="F20" s="14" t="str">
        <f>IF(B20="","",IF(MID('CC-1'!I15,5,1)="Ｂ","〇",""))</f>
        <v/>
      </c>
      <c r="G20" s="14" t="str">
        <f>IF(B20="","",IF(MID('CC-1'!I15,5,1)="Ｃ","〇",""))</f>
        <v/>
      </c>
      <c r="H20" s="14" t="str">
        <f>IF(B20="","",IF(MID('CC-1'!I15,1,2)="少年","〇",""))</f>
        <v/>
      </c>
      <c r="I20" s="14" t="str">
        <f>IF(B20="","",IF(MID('CC-1'!I15,1,2)="中学","〇",""))</f>
        <v/>
      </c>
      <c r="J20" s="87"/>
      <c r="L20" s="13"/>
      <c r="M20" s="13"/>
      <c r="N20" s="13"/>
    </row>
    <row r="21" spans="1:14" s="9" customFormat="1" ht="16.5" customHeight="1">
      <c r="A21" s="86">
        <v>5</v>
      </c>
      <c r="B21" s="173" t="str">
        <f>MID('CC-1'!G16,1,15)</f>
        <v/>
      </c>
      <c r="C21" s="173"/>
      <c r="D21" s="14" t="str">
        <f>IF(B21="","",MID('CC-1'!I16,3,1))</f>
        <v/>
      </c>
      <c r="E21" s="14" t="str">
        <f>IF(B21="","",IF(MID('CC-1'!I16,5,1)="Ａ","〇",""))</f>
        <v/>
      </c>
      <c r="F21" s="14" t="str">
        <f>IF(B21="","",IF(MID('CC-1'!I16,5,1)="Ｂ","〇",""))</f>
        <v/>
      </c>
      <c r="G21" s="14" t="str">
        <f>IF(B21="","",IF(MID('CC-1'!I16,5,1)="Ｃ","〇",""))</f>
        <v/>
      </c>
      <c r="H21" s="14" t="str">
        <f>IF(B21="","",IF(MID('CC-1'!I16,1,2)="少年","〇",""))</f>
        <v/>
      </c>
      <c r="I21" s="14" t="str">
        <f>IF(B21="","",IF(MID('CC-1'!I16,1,2)="中学","〇",""))</f>
        <v/>
      </c>
      <c r="J21" s="87"/>
      <c r="L21" s="13"/>
      <c r="M21" s="13"/>
      <c r="N21" s="13"/>
    </row>
    <row r="22" spans="1:14" s="9" customFormat="1" ht="16.5" customHeight="1">
      <c r="A22" s="86">
        <v>6</v>
      </c>
      <c r="B22" s="173" t="str">
        <f>MID('CC-1'!G17,1,15)</f>
        <v/>
      </c>
      <c r="C22" s="173"/>
      <c r="D22" s="14" t="str">
        <f>IF(B22="","",MID('CC-1'!I17,3,1))</f>
        <v/>
      </c>
      <c r="E22" s="14" t="str">
        <f>IF(B22="","",IF(MID('CC-1'!I17,5,1)="Ａ","〇",""))</f>
        <v/>
      </c>
      <c r="F22" s="14" t="str">
        <f>IF(B22="","",IF(MID('CC-1'!I17,5,1)="Ｂ","〇",""))</f>
        <v/>
      </c>
      <c r="G22" s="14" t="str">
        <f>IF(B22="","",IF(MID('CC-1'!I17,5,1)="Ｃ","〇",""))</f>
        <v/>
      </c>
      <c r="H22" s="14" t="str">
        <f>IF(B22="","",IF(MID('CC-1'!I17,1,2)="少年","〇",""))</f>
        <v/>
      </c>
      <c r="I22" s="14" t="str">
        <f>IF(B22="","",IF(MID('CC-1'!I17,1,2)="中学","〇",""))</f>
        <v/>
      </c>
      <c r="J22" s="87"/>
      <c r="L22" s="13"/>
      <c r="M22" s="13"/>
      <c r="N22" s="13"/>
    </row>
    <row r="23" spans="1:14" s="9" customFormat="1" ht="16.5" customHeight="1">
      <c r="A23" s="86">
        <v>7</v>
      </c>
      <c r="B23" s="173" t="str">
        <f>MID('CC-1'!G18,1,15)</f>
        <v/>
      </c>
      <c r="C23" s="173"/>
      <c r="D23" s="14" t="str">
        <f>IF(B23="","",MID('CC-1'!I18,3,1))</f>
        <v/>
      </c>
      <c r="E23" s="14" t="str">
        <f>IF(B23="","",IF(MID('CC-1'!I18,5,1)="Ａ","〇",""))</f>
        <v/>
      </c>
      <c r="F23" s="14" t="str">
        <f>IF(B23="","",IF(MID('CC-1'!I18,5,1)="Ｂ","〇",""))</f>
        <v/>
      </c>
      <c r="G23" s="14" t="str">
        <f>IF(B23="","",IF(MID('CC-1'!I18,5,1)="Ｃ","〇",""))</f>
        <v/>
      </c>
      <c r="H23" s="14" t="str">
        <f>IF(B23="","",IF(MID('CC-1'!I18,1,2)="少年","〇",""))</f>
        <v/>
      </c>
      <c r="I23" s="14" t="str">
        <f>IF(B23="","",IF(MID('CC-1'!I18,1,2)="中学","〇",""))</f>
        <v/>
      </c>
      <c r="J23" s="87"/>
      <c r="L23" s="13"/>
      <c r="M23" s="13"/>
      <c r="N23" s="13"/>
    </row>
    <row r="24" spans="1:14" s="9" customFormat="1" ht="16.5" customHeight="1">
      <c r="A24" s="88">
        <v>8</v>
      </c>
      <c r="B24" s="173" t="str">
        <f>MID('CC-1'!G19,1,15)</f>
        <v/>
      </c>
      <c r="C24" s="173"/>
      <c r="D24" s="14" t="str">
        <f>IF(B24="","",MID('CC-1'!I19,3,1))</f>
        <v/>
      </c>
      <c r="E24" s="14" t="str">
        <f>IF(B24="","",IF(MID('CC-1'!I19,5,1)="Ａ","〇",""))</f>
        <v/>
      </c>
      <c r="F24" s="14" t="str">
        <f>IF(B24="","",IF(MID('CC-1'!I19,5,1)="Ｂ","〇",""))</f>
        <v/>
      </c>
      <c r="G24" s="14" t="str">
        <f>IF(B24="","",IF(MID('CC-1'!I19,5,1)="Ｃ","〇",""))</f>
        <v/>
      </c>
      <c r="H24" s="14" t="str">
        <f>IF(B24="","",IF(MID('CC-1'!I19,1,2)="少年","〇",""))</f>
        <v/>
      </c>
      <c r="I24" s="14" t="str">
        <f>IF(B24="","",IF(MID('CC-1'!I19,1,2)="中学","〇",""))</f>
        <v/>
      </c>
      <c r="J24" s="87"/>
      <c r="L24" s="13"/>
      <c r="M24" s="13"/>
      <c r="N24" s="13"/>
    </row>
    <row r="25" spans="1:14" s="9" customFormat="1" ht="16.5" customHeight="1">
      <c r="A25" s="86">
        <v>9</v>
      </c>
      <c r="B25" s="173" t="str">
        <f>MID('CC-1'!G20,1,15)</f>
        <v/>
      </c>
      <c r="C25" s="173"/>
      <c r="D25" s="14" t="str">
        <f>IF(B25="","",MID('CC-1'!I20,3,1))</f>
        <v/>
      </c>
      <c r="E25" s="14" t="str">
        <f>IF(B25="","",IF(MID('CC-1'!I20,5,1)="Ａ","〇",""))</f>
        <v/>
      </c>
      <c r="F25" s="14" t="str">
        <f>IF(B25="","",IF(MID('CC-1'!I20,5,1)="Ｂ","〇",""))</f>
        <v/>
      </c>
      <c r="G25" s="14" t="str">
        <f>IF(B25="","",IF(MID('CC-1'!I20,5,1)="Ｃ","〇",""))</f>
        <v/>
      </c>
      <c r="H25" s="14" t="str">
        <f>IF(B25="","",IF(MID('CC-1'!I20,1,2)="少年","〇",""))</f>
        <v/>
      </c>
      <c r="I25" s="14" t="str">
        <f>IF(B25="","",IF(MID('CC-1'!I20,1,2)="中学","〇",""))</f>
        <v/>
      </c>
      <c r="J25" s="87"/>
      <c r="L25" s="13"/>
      <c r="M25" s="13"/>
      <c r="N25" s="13"/>
    </row>
    <row r="26" spans="1:14" s="9" customFormat="1" ht="16.5" customHeight="1">
      <c r="A26" s="86">
        <v>10</v>
      </c>
      <c r="B26" s="173" t="str">
        <f>MID('CC-1'!G21,1,15)</f>
        <v/>
      </c>
      <c r="C26" s="173"/>
      <c r="D26" s="14" t="str">
        <f>IF(B26="","",MID('CC-1'!I21,3,1))</f>
        <v/>
      </c>
      <c r="E26" s="14" t="str">
        <f>IF(B26="","",IF(MID('CC-1'!I21,5,1)="Ａ","〇",""))</f>
        <v/>
      </c>
      <c r="F26" s="14" t="str">
        <f>IF(B26="","",IF(MID('CC-1'!I21,5,1)="Ｂ","〇",""))</f>
        <v/>
      </c>
      <c r="G26" s="14" t="str">
        <f>IF(B26="","",IF(MID('CC-1'!I21,5,1)="Ｃ","〇",""))</f>
        <v/>
      </c>
      <c r="H26" s="14" t="str">
        <f>IF(B26="","",IF(MID('CC-1'!I21,1,2)="少年","〇",""))</f>
        <v/>
      </c>
      <c r="I26" s="14" t="str">
        <f>IF(B26="","",IF(MID('CC-1'!I21,1,2)="中学","〇",""))</f>
        <v/>
      </c>
      <c r="J26" s="87"/>
      <c r="L26" s="13"/>
      <c r="M26" s="13"/>
      <c r="N26" s="13"/>
    </row>
    <row r="27" spans="1:14" s="9" customFormat="1" ht="16.5" customHeight="1">
      <c r="A27" s="88">
        <v>11</v>
      </c>
      <c r="B27" s="173" t="str">
        <f>MID('CC-1'!G22,1,15)</f>
        <v/>
      </c>
      <c r="C27" s="173"/>
      <c r="D27" s="14" t="str">
        <f>IF(B27="","",MID('CC-1'!I22,3,1))</f>
        <v/>
      </c>
      <c r="E27" s="14" t="str">
        <f>IF(B27="","",IF(MID('CC-1'!I22,5,1)="Ａ","〇",""))</f>
        <v/>
      </c>
      <c r="F27" s="14" t="str">
        <f>IF(B27="","",IF(MID('CC-1'!I22,5,1)="Ｂ","〇",""))</f>
        <v/>
      </c>
      <c r="G27" s="14" t="str">
        <f>IF(B27="","",IF(MID('CC-1'!I22,5,1)="Ｃ","〇",""))</f>
        <v/>
      </c>
      <c r="H27" s="14" t="str">
        <f>IF(B27="","",IF(MID('CC-1'!I22,1,2)="少年","〇",""))</f>
        <v/>
      </c>
      <c r="I27" s="14" t="str">
        <f>IF(B27="","",IF(MID('CC-1'!I22,1,2)="中学","〇",""))</f>
        <v/>
      </c>
      <c r="J27" s="87"/>
      <c r="L27" s="13"/>
      <c r="M27" s="13"/>
      <c r="N27" s="13"/>
    </row>
    <row r="28" spans="1:14" s="9" customFormat="1" ht="16.5" customHeight="1" thickBot="1">
      <c r="A28" s="89">
        <v>12</v>
      </c>
      <c r="B28" s="185" t="str">
        <f>MID('CC-1'!G23,1,15)</f>
        <v/>
      </c>
      <c r="C28" s="185"/>
      <c r="D28" s="33" t="str">
        <f>IF(B28="","",MID('CC-1'!I23,3,1))</f>
        <v/>
      </c>
      <c r="E28" s="33" t="str">
        <f>IF(B28="","",IF(MID('CC-1'!I23,5,1)="Ａ","〇",""))</f>
        <v/>
      </c>
      <c r="F28" s="33" t="str">
        <f>IF(B28="","",IF(MID('CC-1'!I23,5,1)="Ｂ","〇",""))</f>
        <v/>
      </c>
      <c r="G28" s="33" t="str">
        <f>IF(B28="","",IF(MID('CC-1'!I23,5,1)="Ｃ","〇",""))</f>
        <v/>
      </c>
      <c r="H28" s="33" t="str">
        <f>IF(B28="","",IF(MID('CC-1'!I23,1,2)="少年","〇",""))</f>
        <v/>
      </c>
      <c r="I28" s="33" t="str">
        <f>IF(B28="","",IF(MID('CC-1'!I23,1,2)="中学","〇",""))</f>
        <v/>
      </c>
      <c r="J28" s="90"/>
      <c r="L28" s="13"/>
      <c r="M28" s="13"/>
      <c r="N28" s="13"/>
    </row>
    <row r="29" spans="1:14" s="9" customFormat="1" ht="6.75" customHeight="1">
      <c r="A29" s="13"/>
      <c r="B29" s="13"/>
      <c r="C29" s="13"/>
      <c r="D29" s="13"/>
      <c r="E29" s="13"/>
      <c r="F29" s="13"/>
      <c r="G29" s="13"/>
      <c r="H29" s="13"/>
      <c r="K29" s="17"/>
      <c r="L29" s="13"/>
      <c r="M29" s="13"/>
      <c r="N29" s="13"/>
    </row>
    <row r="30" spans="1:14" s="9" customFormat="1" ht="15" customHeight="1" thickBot="1">
      <c r="A30" s="84" t="s">
        <v>80</v>
      </c>
      <c r="B30" s="13"/>
      <c r="C30" s="13"/>
      <c r="D30" s="13"/>
      <c r="E30" s="13"/>
      <c r="F30" s="13"/>
      <c r="G30" s="12"/>
      <c r="H30" s="37"/>
      <c r="K30" s="17"/>
    </row>
    <row r="31" spans="1:14" s="1" customFormat="1" ht="15.75" customHeight="1">
      <c r="A31" s="180" t="s">
        <v>21</v>
      </c>
      <c r="B31" s="176" t="s">
        <v>33</v>
      </c>
      <c r="C31" s="177"/>
      <c r="D31" s="182" t="s">
        <v>70</v>
      </c>
      <c r="E31" s="184" t="s">
        <v>76</v>
      </c>
      <c r="F31" s="184"/>
      <c r="G31" s="184"/>
      <c r="H31" s="91" t="s">
        <v>74</v>
      </c>
      <c r="I31" s="91" t="s">
        <v>65</v>
      </c>
      <c r="J31" s="174" t="s">
        <v>75</v>
      </c>
    </row>
    <row r="32" spans="1:14" s="13" customFormat="1" ht="22.5" customHeight="1" thickBot="1">
      <c r="A32" s="181"/>
      <c r="B32" s="178"/>
      <c r="C32" s="179"/>
      <c r="D32" s="183"/>
      <c r="E32" s="92" t="s">
        <v>71</v>
      </c>
      <c r="F32" s="92" t="s">
        <v>72</v>
      </c>
      <c r="G32" s="92" t="s">
        <v>73</v>
      </c>
      <c r="H32" s="93" t="s">
        <v>81</v>
      </c>
      <c r="I32" s="94" t="s">
        <v>77</v>
      </c>
      <c r="J32" s="175"/>
    </row>
    <row r="33" spans="1:12" s="9" customFormat="1" ht="16.5" customHeight="1">
      <c r="A33" s="95">
        <v>1</v>
      </c>
      <c r="B33" s="186" t="str">
        <f>MID('CC-1'!G27,1,15)</f>
        <v/>
      </c>
      <c r="C33" s="186"/>
      <c r="D33" s="107" t="str">
        <f>IF(B33="","",MID('CC-1'!I27,3,1))</f>
        <v/>
      </c>
      <c r="E33" s="107" t="str">
        <f>IF(B33="","",IF(MID('CC-1'!I27,5,1)="Ａ","〇",""))</f>
        <v/>
      </c>
      <c r="F33" s="107" t="str">
        <f>IF(B33="","",IF(MID('CC-1'!I27,5,1)="Ｂ","〇",""))</f>
        <v/>
      </c>
      <c r="G33" s="107" t="str">
        <f>IF(B33="","",IF(MID('CC-1'!I27,5,1)="Ｃ","〇",""))</f>
        <v/>
      </c>
      <c r="H33" s="107" t="str">
        <f>IF(B33="","",IF(MID('CC-1'!I27,1,2)="少年","〇",""))</f>
        <v/>
      </c>
      <c r="I33" s="107" t="str">
        <f>IF(B33="","",IF(MID('CC-1'!I27,1,2)="中学","〇",""))</f>
        <v/>
      </c>
      <c r="J33" s="97"/>
      <c r="L33" s="13"/>
    </row>
    <row r="34" spans="1:12" s="9" customFormat="1" ht="16.5" customHeight="1">
      <c r="A34" s="86">
        <v>2</v>
      </c>
      <c r="B34" s="173" t="str">
        <f>MID('CC-1'!G28,1,15)</f>
        <v/>
      </c>
      <c r="C34" s="173"/>
      <c r="D34" s="14" t="str">
        <f>IF(B34="","",MID('CC-1'!I28,3,1))</f>
        <v/>
      </c>
      <c r="E34" s="14" t="str">
        <f>IF(B34="","",IF(MID('CC-1'!I28,5,1)="Ａ","〇",""))</f>
        <v/>
      </c>
      <c r="F34" s="14" t="str">
        <f>IF(B34="","",IF(MID('CC-1'!I28,5,1)="Ｂ","〇",""))</f>
        <v/>
      </c>
      <c r="G34" s="14" t="str">
        <f>IF(B34="","",IF(MID('CC-1'!I28,5,1)="Ｃ","〇",""))</f>
        <v/>
      </c>
      <c r="H34" s="14" t="str">
        <f>IF(B34="","",IF(MID('CC-1'!I28,1,2)="少年","〇",""))</f>
        <v/>
      </c>
      <c r="I34" s="14" t="str">
        <f>IF(B34="","",IF(MID('CC-1'!I28,1,2)="中学","〇",""))</f>
        <v/>
      </c>
      <c r="J34" s="87"/>
      <c r="L34" s="13"/>
    </row>
    <row r="35" spans="1:12" s="9" customFormat="1" ht="16.5" customHeight="1">
      <c r="A35" s="86">
        <v>3</v>
      </c>
      <c r="B35" s="173" t="str">
        <f>MID('CC-1'!G29,1,15)</f>
        <v/>
      </c>
      <c r="C35" s="173"/>
      <c r="D35" s="14" t="str">
        <f>IF(B35="","",MID('CC-1'!I29,3,1))</f>
        <v/>
      </c>
      <c r="E35" s="14" t="str">
        <f>IF(B35="","",IF(MID('CC-1'!I29,5,1)="Ａ","〇",""))</f>
        <v/>
      </c>
      <c r="F35" s="14" t="str">
        <f>IF(B35="","",IF(MID('CC-1'!I29,5,1)="Ｂ","〇",""))</f>
        <v/>
      </c>
      <c r="G35" s="14" t="str">
        <f>IF(B35="","",IF(MID('CC-1'!I29,5,1)="Ｃ","〇",""))</f>
        <v/>
      </c>
      <c r="H35" s="14" t="str">
        <f>IF(B35="","",IF(MID('CC-1'!I29,1,2)="少年","〇",""))</f>
        <v/>
      </c>
      <c r="I35" s="14" t="str">
        <f>IF(B35="","",IF(MID('CC-1'!I29,1,2)="中学","〇",""))</f>
        <v/>
      </c>
      <c r="J35" s="87"/>
      <c r="L35" s="13"/>
    </row>
    <row r="36" spans="1:12" s="9" customFormat="1" ht="16.5" customHeight="1">
      <c r="A36" s="86">
        <v>4</v>
      </c>
      <c r="B36" s="173" t="str">
        <f>MID('CC-1'!G30,1,15)</f>
        <v/>
      </c>
      <c r="C36" s="173"/>
      <c r="D36" s="14" t="str">
        <f>IF(B36="","",MID('CC-1'!I30,3,1))</f>
        <v/>
      </c>
      <c r="E36" s="14" t="str">
        <f>IF(B36="","",IF(MID('CC-1'!I30,5,1)="Ａ","〇",""))</f>
        <v/>
      </c>
      <c r="F36" s="14" t="str">
        <f>IF(B36="","",IF(MID('CC-1'!I30,5,1)="Ｂ","〇",""))</f>
        <v/>
      </c>
      <c r="G36" s="14" t="str">
        <f>IF(B36="","",IF(MID('CC-1'!I30,5,1)="Ｃ","〇",""))</f>
        <v/>
      </c>
      <c r="H36" s="14" t="str">
        <f>IF(B36="","",IF(MID('CC-1'!I30,1,2)="少年","〇",""))</f>
        <v/>
      </c>
      <c r="I36" s="14" t="str">
        <f>IF(B36="","",IF(MID('CC-1'!I30,1,2)="中学","〇",""))</f>
        <v/>
      </c>
      <c r="J36" s="87"/>
    </row>
    <row r="37" spans="1:12" s="9" customFormat="1" ht="16.5" customHeight="1" thickBot="1">
      <c r="A37" s="89">
        <v>5</v>
      </c>
      <c r="B37" s="185" t="str">
        <f>MID('CC-1'!G31,1,15)</f>
        <v/>
      </c>
      <c r="C37" s="185"/>
      <c r="D37" s="98" t="str">
        <f>IF(B37="","",MID('CC-1'!I31,3,1))</f>
        <v/>
      </c>
      <c r="E37" s="98" t="str">
        <f>IF(B37="","",IF(MID('CC-1'!I31,5,1)="Ａ","〇",""))</f>
        <v/>
      </c>
      <c r="F37" s="98" t="str">
        <f>IF(B37="","",IF(MID('CC-1'!I31,5,1)="Ｂ","〇",""))</f>
        <v/>
      </c>
      <c r="G37" s="98" t="str">
        <f>IF(B37="","",IF(MID('CC-1'!I31,5,1)="Ｃ","〇",""))</f>
        <v/>
      </c>
      <c r="H37" s="98" t="str">
        <f>IF(B37="","",IF(MID('CC-1'!I31,1,2)="少年","〇",""))</f>
        <v/>
      </c>
      <c r="I37" s="98" t="str">
        <f>IF(B37="","",IF(MID('CC-1'!I31,1,2)="中学","〇",""))</f>
        <v/>
      </c>
      <c r="J37" s="90"/>
    </row>
  </sheetData>
  <sheetProtection algorithmName="SHA-512" hashValue="TIUQB5ql3aVoWembjn+ubuwUFvzJpPO60VhXABCpLOjmqNM4lAbEY4oqvlbpn6mPrL1/gYSWajfi/6XU5+q8CQ==" saltValue="n/8b6I3/DBsnbhfrVMgpQg==" spinCount="100000" sheet="1" objects="1" scenarios="1"/>
  <mergeCells count="36">
    <mergeCell ref="A4:J4"/>
    <mergeCell ref="E10:G10"/>
    <mergeCell ref="H10:J10"/>
    <mergeCell ref="A12:J12"/>
    <mergeCell ref="E11:J11"/>
    <mergeCell ref="A11:C11"/>
    <mergeCell ref="H5:I5"/>
    <mergeCell ref="A9:C9"/>
    <mergeCell ref="A10:C10"/>
    <mergeCell ref="B36:C36"/>
    <mergeCell ref="B37:C37"/>
    <mergeCell ref="B33:C33"/>
    <mergeCell ref="B34:C34"/>
    <mergeCell ref="B35:C35"/>
    <mergeCell ref="B17:C17"/>
    <mergeCell ref="B18:C18"/>
    <mergeCell ref="B19:C19"/>
    <mergeCell ref="B20:C20"/>
    <mergeCell ref="J31:J32"/>
    <mergeCell ref="B28:C28"/>
    <mergeCell ref="J15:J16"/>
    <mergeCell ref="B15:C16"/>
    <mergeCell ref="A31:A32"/>
    <mergeCell ref="B31:C32"/>
    <mergeCell ref="D31:D32"/>
    <mergeCell ref="E31:G31"/>
    <mergeCell ref="E15:G15"/>
    <mergeCell ref="B24:C24"/>
    <mergeCell ref="B25:C25"/>
    <mergeCell ref="B26:C26"/>
    <mergeCell ref="B21:C21"/>
    <mergeCell ref="B22:C22"/>
    <mergeCell ref="B23:C23"/>
    <mergeCell ref="A15:A16"/>
    <mergeCell ref="D15:D16"/>
    <mergeCell ref="B27:C27"/>
  </mergeCells>
  <phoneticPr fontId="11"/>
  <dataValidations count="1">
    <dataValidation type="list" allowBlank="1" showInputMessage="1" showErrorMessage="1" sqref="H10:J10" xr:uid="{50EED6F4-6A8C-465F-90F4-66A3D5D772AD}">
      <formula1>$P$14:$P$16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CC-1</vt:lpstr>
      <vt:lpstr>エントリー</vt:lpstr>
      <vt:lpstr>エントリー!Print_Area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太 正路</cp:lastModifiedBy>
  <cp:lastPrinted>2023-10-22T10:39:49Z</cp:lastPrinted>
  <dcterms:created xsi:type="dcterms:W3CDTF">2017-10-24T13:15:00Z</dcterms:created>
  <dcterms:modified xsi:type="dcterms:W3CDTF">2023-10-22T11:10:15Z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1041-9.1.0.4759</vt:lpwstr>
  </property>
</Properties>
</file>