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2026\大会\送金案内\"/>
    </mc:Choice>
  </mc:AlternateContent>
  <xr:revisionPtr revIDLastSave="0" documentId="13_ncr:1_{443534A1-C3A8-412B-B302-D3B6CB998140}" xr6:coauthVersionLast="47" xr6:coauthVersionMax="47" xr10:uidLastSave="{00000000-0000-0000-0000-000000000000}"/>
  <workbookProtection workbookAlgorithmName="SHA-512" workbookHashValue="PBfQvpKuc4pcbyYfOESSSI4jolrlrG0JgglJWu1G7VUiduWqwANZ/jWx8GU9axahOAS0z83QvwRc1PiQx3LUOA==" workbookSaltValue="OeOwshB9k1k839qBy6GY+A==" workbookSpinCount="100000" lockStructure="1"/>
  <bookViews>
    <workbookView xWindow="-120" yWindow="-120" windowWidth="20730" windowHeight="11040" xr2:uid="{00000000-000D-0000-FFFF-FFFF00000000}"/>
  </bookViews>
  <sheets>
    <sheet name="GS-1" sheetId="1" r:id="rId1"/>
    <sheet name="エントリー" sheetId="2" r:id="rId2"/>
  </sheets>
  <definedNames>
    <definedName name="_xlnm.Print_Area" localSheetId="1">エントリー!$A$1:$K$48</definedName>
  </definedNames>
  <calcPr calcId="191029"/>
</workbook>
</file>

<file path=xl/calcChain.xml><?xml version="1.0" encoding="utf-8"?>
<calcChain xmlns="http://schemas.openxmlformats.org/spreadsheetml/2006/main">
  <c r="B37" i="2" l="1"/>
  <c r="H37" i="2" s="1"/>
  <c r="B36" i="2"/>
  <c r="H36" i="2" s="1"/>
  <c r="B35" i="2"/>
  <c r="G35" i="2" s="1"/>
  <c r="B34" i="2"/>
  <c r="E34" i="2" s="1"/>
  <c r="B33" i="2"/>
  <c r="D33" i="2" s="1"/>
  <c r="B28" i="2"/>
  <c r="D28" i="2" s="1"/>
  <c r="B27" i="2"/>
  <c r="I27" i="2" s="1"/>
  <c r="B26" i="2"/>
  <c r="I26" i="2" s="1"/>
  <c r="B25" i="2"/>
  <c r="H25" i="2" s="1"/>
  <c r="B24" i="2"/>
  <c r="H24" i="2" s="1"/>
  <c r="B23" i="2"/>
  <c r="G23" i="2" s="1"/>
  <c r="B22" i="2"/>
  <c r="E22" i="2" s="1"/>
  <c r="B21" i="2"/>
  <c r="D21" i="2" s="1"/>
  <c r="B20" i="2"/>
  <c r="I20" i="2" s="1"/>
  <c r="B19" i="2"/>
  <c r="I19" i="2" s="1"/>
  <c r="B18" i="2"/>
  <c r="I18" i="2" s="1"/>
  <c r="B17" i="2"/>
  <c r="H17" i="2" s="1"/>
  <c r="A10" i="2"/>
  <c r="A9" i="2"/>
  <c r="F51" i="1"/>
  <c r="F44" i="1"/>
  <c r="F40" i="1"/>
  <c r="F39" i="1"/>
  <c r="F36" i="1"/>
  <c r="P32" i="1"/>
  <c r="J32" i="1"/>
  <c r="P31" i="1"/>
  <c r="J31" i="1"/>
  <c r="P30" i="1"/>
  <c r="J30" i="1"/>
  <c r="P29" i="1"/>
  <c r="F54" i="1" s="1"/>
  <c r="J29" i="1"/>
  <c r="P28" i="1"/>
  <c r="F56" i="1" s="1"/>
  <c r="J28" i="1"/>
  <c r="P24" i="1"/>
  <c r="J24" i="1"/>
  <c r="P23" i="1"/>
  <c r="J23" i="1"/>
  <c r="P22" i="1"/>
  <c r="J22" i="1"/>
  <c r="P21" i="1"/>
  <c r="J21" i="1"/>
  <c r="P20" i="1"/>
  <c r="J20" i="1"/>
  <c r="P19" i="1"/>
  <c r="J19" i="1"/>
  <c r="P18" i="1"/>
  <c r="J18" i="1"/>
  <c r="P17" i="1"/>
  <c r="J17" i="1"/>
  <c r="P16" i="1"/>
  <c r="J16" i="1"/>
  <c r="P15" i="1"/>
  <c r="J15" i="1"/>
  <c r="P14" i="1"/>
  <c r="J14" i="1"/>
  <c r="P13" i="1"/>
  <c r="F42" i="1" s="1"/>
  <c r="J13" i="1"/>
  <c r="J25" i="1" l="1"/>
  <c r="J33" i="1"/>
  <c r="H21" i="2"/>
  <c r="G28" i="2"/>
  <c r="E20" i="2"/>
  <c r="E21" i="2"/>
  <c r="F21" i="2"/>
  <c r="E18" i="2"/>
  <c r="G21" i="2"/>
  <c r="F26" i="2"/>
  <c r="I21" i="2"/>
  <c r="G27" i="2"/>
  <c r="G20" i="2"/>
  <c r="E28" i="2"/>
  <c r="F28" i="2"/>
  <c r="H22" i="2"/>
  <c r="G33" i="2"/>
  <c r="D20" i="2"/>
  <c r="I22" i="2"/>
  <c r="E26" i="2"/>
  <c r="H33" i="2"/>
  <c r="I33" i="2"/>
  <c r="F20" i="2"/>
  <c r="H28" i="2"/>
  <c r="D37" i="2"/>
  <c r="F27" i="2"/>
  <c r="I28" i="2"/>
  <c r="F34" i="2"/>
  <c r="E37" i="2"/>
  <c r="G34" i="2"/>
  <c r="I37" i="2"/>
  <c r="F18" i="2"/>
  <c r="H20" i="2"/>
  <c r="F22" i="2"/>
  <c r="E25" i="2"/>
  <c r="E33" i="2"/>
  <c r="H34" i="2"/>
  <c r="D25" i="2"/>
  <c r="F19" i="2"/>
  <c r="G22" i="2"/>
  <c r="I25" i="2"/>
  <c r="F33" i="2"/>
  <c r="I34" i="2"/>
  <c r="H39" i="1"/>
  <c r="J39" i="1" s="1"/>
  <c r="D17" i="2"/>
  <c r="I17" i="2"/>
  <c r="E17" i="2"/>
  <c r="F43" i="1"/>
  <c r="H43" i="1" s="1"/>
  <c r="J43" i="1" s="1"/>
  <c r="F49" i="1"/>
  <c r="F55" i="1"/>
  <c r="H55" i="1" s="1"/>
  <c r="J55" i="1" s="1"/>
  <c r="D19" i="2"/>
  <c r="H23" i="2"/>
  <c r="I24" i="2"/>
  <c r="D27" i="2"/>
  <c r="H35" i="2"/>
  <c r="I36" i="2"/>
  <c r="F50" i="1"/>
  <c r="D18" i="2"/>
  <c r="E19" i="2"/>
  <c r="I23" i="2"/>
  <c r="D26" i="2"/>
  <c r="E27" i="2"/>
  <c r="I35" i="2"/>
  <c r="F53" i="1"/>
  <c r="H53" i="1" s="1"/>
  <c r="J53" i="1" s="1"/>
  <c r="F17" i="2"/>
  <c r="G18" i="2"/>
  <c r="H19" i="2"/>
  <c r="D23" i="2"/>
  <c r="E24" i="2"/>
  <c r="F25" i="2"/>
  <c r="G26" i="2"/>
  <c r="H27" i="2"/>
  <c r="D35" i="2"/>
  <c r="E36" i="2"/>
  <c r="F37" i="2"/>
  <c r="F52" i="1"/>
  <c r="G19" i="2"/>
  <c r="D24" i="2"/>
  <c r="D36" i="2"/>
  <c r="F37" i="1"/>
  <c r="H36" i="1" s="1"/>
  <c r="F48" i="1"/>
  <c r="H48" i="1" s="1"/>
  <c r="G17" i="2"/>
  <c r="H18" i="2"/>
  <c r="D22" i="2"/>
  <c r="E23" i="2"/>
  <c r="F24" i="2"/>
  <c r="G25" i="2"/>
  <c r="H26" i="2"/>
  <c r="D34" i="2"/>
  <c r="E35" i="2"/>
  <c r="F36" i="2"/>
  <c r="G37" i="2"/>
  <c r="F41" i="1"/>
  <c r="H41" i="1" s="1"/>
  <c r="J41" i="1" s="1"/>
  <c r="F38" i="1"/>
  <c r="F23" i="2"/>
  <c r="G24" i="2"/>
  <c r="F35" i="2"/>
  <c r="G36" i="2"/>
  <c r="J36" i="1" l="1"/>
  <c r="J45" i="1" s="1"/>
  <c r="H45" i="1"/>
  <c r="H57" i="1"/>
  <c r="J48" i="1"/>
  <c r="J57" i="1" s="1"/>
  <c r="J59" i="1" l="1"/>
</calcChain>
</file>

<file path=xl/sharedStrings.xml><?xml version="1.0" encoding="utf-8"?>
<sst xmlns="http://schemas.openxmlformats.org/spreadsheetml/2006/main" count="157" uniqueCount="106">
  <si>
    <t>広島県スキー連盟　御中</t>
  </si>
  <si>
    <r>
      <rPr>
        <b/>
        <sz val="10.5"/>
        <rFont val="Meiryo UI"/>
        <family val="3"/>
        <charset val="128"/>
      </rPr>
      <t>【以下、</t>
    </r>
    <r>
      <rPr>
        <b/>
        <sz val="10.5"/>
        <color rgb="FFFF0000"/>
        <rFont val="Meiryo UI"/>
        <family val="3"/>
        <charset val="128"/>
      </rPr>
      <t>色付き部分のみ記入</t>
    </r>
    <r>
      <rPr>
        <b/>
        <sz val="10.5"/>
        <rFont val="Meiryo UI"/>
        <family val="3"/>
        <charset val="128"/>
      </rPr>
      <t>ください。】</t>
    </r>
  </si>
  <si>
    <t>クラブ№　：　　　　－　　　　</t>
  </si>
  <si>
    <t>昼間連絡先：職場名</t>
  </si>
  <si>
    <t>電話番号</t>
  </si>
  <si>
    <t>送金者名：</t>
  </si>
  <si>
    <t>携帯電話</t>
  </si>
  <si>
    <t>項　　　　　　　　　　目</t>
  </si>
  <si>
    <t>№</t>
  </si>
  <si>
    <t>氏     　　　名</t>
  </si>
  <si>
    <t>種部別(選択)</t>
  </si>
  <si>
    <t>金　　額</t>
  </si>
  <si>
    <t>ＳＡＪ会員</t>
  </si>
  <si>
    <t>国民スポーツ大会広島県選考会
GS競技</t>
  </si>
  <si>
    <t>小計A　</t>
  </si>
  <si>
    <t>SAJ非会員</t>
  </si>
  <si>
    <t>小計B</t>
  </si>
  <si>
    <t>コード</t>
  </si>
  <si>
    <t>項目</t>
  </si>
  <si>
    <t>クラス別</t>
  </si>
  <si>
    <t>人数</t>
  </si>
  <si>
    <t>人数計</t>
  </si>
  <si>
    <t>金額</t>
  </si>
  <si>
    <t>送金額</t>
  </si>
  <si>
    <t>一般男子</t>
  </si>
  <si>
    <t>一般男子Ａ</t>
  </si>
  <si>
    <t>一般男子Ｂ</t>
  </si>
  <si>
    <t>一般男子Ｃ</t>
  </si>
  <si>
    <t>一般女子</t>
  </si>
  <si>
    <t>一般女子Ａ</t>
  </si>
  <si>
    <t>一般女子Ｂ</t>
  </si>
  <si>
    <t>少年</t>
  </si>
  <si>
    <t>少年男子</t>
  </si>
  <si>
    <t>少年女子</t>
  </si>
  <si>
    <t>中学</t>
  </si>
  <si>
    <t>中学男子</t>
  </si>
  <si>
    <t>中学女子</t>
  </si>
  <si>
    <t>小計A</t>
  </si>
  <si>
    <t>ＳＡＪ非会員</t>
  </si>
  <si>
    <t>一般</t>
  </si>
  <si>
    <r>
      <rPr>
        <u/>
        <sz val="10.5"/>
        <rFont val="ＭＳ Ｐ明朝"/>
        <family val="1"/>
        <charset val="128"/>
      </rPr>
      <t>合　計　（　Ａ+Ｂ　）　　　　　　　　　　　　　　　　</t>
    </r>
    <r>
      <rPr>
        <sz val="10.5"/>
        <rFont val="ＭＳ Ｐ明朝"/>
        <family val="1"/>
        <charset val="128"/>
      </rPr>
      <t>　　</t>
    </r>
  </si>
  <si>
    <t>【振込先】</t>
  </si>
  <si>
    <t>〇広島銀行廿日市支店</t>
  </si>
  <si>
    <t>普通預金　№0339423</t>
  </si>
  <si>
    <t>広島県スキー連盟　</t>
  </si>
  <si>
    <t>〇郵便貯金</t>
  </si>
  <si>
    <t>№15190-38517971</t>
  </si>
  <si>
    <t>※　現金持参・現金書留めは受理しません。必ず金融機関に振込をお願いします。</t>
  </si>
  <si>
    <t>※  振込の際には、この送金案内書と振込票（写し・写真）を連盟事務局に送付してください。（メール・ＦＡＸ可）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</si>
  <si>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</si>
  <si>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</si>
  <si>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</si>
  <si>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t>※手数料1,000円/人を差引き返金となります。</t>
  </si>
  <si>
    <t xml:space="preserve">（FAX：082-293-3227,TEL:082-293-3230）   </t>
  </si>
  <si>
    <r>
      <rPr>
        <b/>
        <sz val="12"/>
        <rFont val="Meiryo UI"/>
        <family val="3"/>
        <charset val="128"/>
      </rPr>
      <t>【以下、</t>
    </r>
    <r>
      <rPr>
        <b/>
        <sz val="12"/>
        <color rgb="FFFF0000"/>
        <rFont val="Meiryo UI"/>
        <family val="3"/>
        <charset val="128"/>
      </rPr>
      <t>色付き部分のみ記入</t>
    </r>
    <r>
      <rPr>
        <b/>
        <sz val="12"/>
        <rFont val="Meiryo UI"/>
        <family val="3"/>
        <charset val="128"/>
      </rPr>
      <t>ください。】</t>
    </r>
  </si>
  <si>
    <r>
      <rPr>
        <sz val="10.5"/>
        <rFont val="Meiryo UI"/>
        <family val="3"/>
        <charset val="128"/>
      </rPr>
      <t xml:space="preserve">メールアドレス: </t>
    </r>
    <r>
      <rPr>
        <b/>
        <sz val="10.5"/>
        <color rgb="FFFF0000"/>
        <rFont val="Meiryo UI"/>
        <family val="3"/>
        <charset val="128"/>
      </rPr>
      <t>jimu@ski-hiroshima.org</t>
    </r>
  </si>
  <si>
    <t>加盟団体名：</t>
  </si>
  <si>
    <t>申込責任者：</t>
  </si>
  <si>
    <t>住所　　　　：　〒</t>
  </si>
  <si>
    <t>【ＳＡＪ会員】</t>
  </si>
  <si>
    <t>（広島県は本紙不要）</t>
  </si>
  <si>
    <t>性別</t>
  </si>
  <si>
    <t>成年</t>
  </si>
  <si>
    <t>備考</t>
  </si>
  <si>
    <t>山口県スキー連盟</t>
  </si>
  <si>
    <t>A</t>
  </si>
  <si>
    <t>B</t>
  </si>
  <si>
    <t>C</t>
  </si>
  <si>
    <t>高校中3</t>
  </si>
  <si>
    <t>中学
1,2年</t>
  </si>
  <si>
    <t>島根県スキー連盟</t>
  </si>
  <si>
    <t>【ＳＡＪ非会員】</t>
  </si>
  <si>
    <r>
      <t>送金・書類送付　案内書　</t>
    </r>
    <r>
      <rPr>
        <u/>
        <sz val="10.5"/>
        <rFont val="Meiryo UI"/>
        <family val="3"/>
        <charset val="128"/>
      </rPr>
      <t>（2026版）</t>
    </r>
    <phoneticPr fontId="30"/>
  </si>
  <si>
    <r>
      <t>　　国民スポーツ大会　エントリー申込書</t>
    </r>
    <r>
      <rPr>
        <u/>
        <sz val="10.5"/>
        <rFont val="Meiryo UI"/>
        <family val="3"/>
        <charset val="128"/>
      </rPr>
      <t>（2026版）</t>
    </r>
    <phoneticPr fontId="30"/>
  </si>
  <si>
    <r>
      <t>※　競技大会への申し込みは、2025年12月01日(月)から</t>
    </r>
    <r>
      <rPr>
        <b/>
        <sz val="10"/>
        <color rgb="FFFF0000"/>
        <rFont val="Meiryo UI"/>
        <family val="3"/>
        <charset val="128"/>
      </rPr>
      <t>2025年12月25日(木）必着</t>
    </r>
    <r>
      <rPr>
        <sz val="10"/>
        <rFont val="Meiryo UI"/>
        <family val="3"/>
        <charset val="128"/>
      </rPr>
      <t>でお願いします。</t>
    </r>
    <rPh sb="42" eb="43">
      <t>キ</t>
    </rPh>
    <phoneticPr fontId="30"/>
  </si>
  <si>
    <t>　【大会中止時の返金先口座】</t>
    <phoneticPr fontId="30"/>
  </si>
  <si>
    <t>銀行</t>
    <rPh sb="0" eb="2">
      <t>ギンコウ</t>
    </rPh>
    <phoneticPr fontId="30"/>
  </si>
  <si>
    <t>支店</t>
    <rPh sb="0" eb="2">
      <t>シテン</t>
    </rPh>
    <phoneticPr fontId="30"/>
  </si>
  <si>
    <t>普通・当座</t>
    <rPh sb="0" eb="2">
      <t>フツウ</t>
    </rPh>
    <rPh sb="3" eb="5">
      <t>トウザ</t>
    </rPh>
    <phoneticPr fontId="30"/>
  </si>
  <si>
    <t>名　前</t>
    <phoneticPr fontId="30"/>
  </si>
  <si>
    <t>⑤ 電話番号</t>
    <phoneticPr fontId="30"/>
  </si>
  <si>
    <t>　⑥</t>
    <phoneticPr fontId="30"/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</si>
  <si>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phoneticPr fontId="30"/>
  </si>
  <si>
    <r>
      <t>　②　　　　　　　　　　　　　　　　</t>
    </r>
    <r>
      <rPr>
        <sz val="11"/>
        <color rgb="FFFFFFFF"/>
        <rFont val="ＭＳ Ｐゴシック"/>
        <family val="3"/>
        <charset val="128"/>
      </rPr>
      <t>、</t>
    </r>
    <r>
      <rPr>
        <sz val="11"/>
        <color rgb="FF000000"/>
        <rFont val="ＭＳ Ｐゴシック"/>
        <family val="3"/>
        <charset val="128"/>
      </rPr>
      <t>　</t>
    </r>
    <phoneticPr fontId="30"/>
  </si>
  <si>
    <t>口座種類　　（</t>
    <phoneticPr fontId="30"/>
  </si>
  <si>
    <t>　） 　</t>
    <phoneticPr fontId="30"/>
  </si>
  <si>
    <t>③ 口座番号</t>
    <phoneticPr fontId="30"/>
  </si>
  <si>
    <t>　④</t>
    <phoneticPr fontId="30"/>
  </si>
  <si>
    <t>住　所</t>
    <phoneticPr fontId="30"/>
  </si>
  <si>
    <t>○　費用は</t>
    <phoneticPr fontId="30"/>
  </si>
  <si>
    <t>　（　広島銀行　・　郵便貯金　）に</t>
  </si>
  <si>
    <t>に振込</t>
    <phoneticPr fontId="30"/>
  </si>
  <si>
    <t>（　済み ・ 予定　）　</t>
  </si>
  <si>
    <t>※振込済の場合は振込票（写し）も送付のこと</t>
  </si>
  <si>
    <t>○　送金案内書を</t>
    <phoneticPr fontId="30"/>
  </si>
  <si>
    <t>　　　月　　　日</t>
    <phoneticPr fontId="30"/>
  </si>
  <si>
    <t>　に</t>
    <phoneticPr fontId="30"/>
  </si>
  <si>
    <t>（　メール ・ 郵送　）</t>
    <phoneticPr fontId="30"/>
  </si>
  <si>
    <t>（　済み ・ 予定　）</t>
  </si>
  <si>
    <t>sah2000@mx41.tiki.ne.jp</t>
    <phoneticPr fontId="30"/>
  </si>
  <si>
    <r>
      <t xml:space="preserve">（FAX：082-293-3227,TEL:082-293-3230）   メールアドレス:  </t>
    </r>
    <r>
      <rPr>
        <b/>
        <sz val="9"/>
        <color rgb="FFFF0000"/>
        <rFont val="Meiryo UI"/>
        <family val="3"/>
        <charset val="128"/>
      </rPr>
      <t>sah2000@mx41.tiki.ne.jp</t>
    </r>
    <phoneticPr fontId="30"/>
  </si>
  <si>
    <t>4251</t>
    <phoneticPr fontId="30"/>
  </si>
  <si>
    <t>4252</t>
    <phoneticPr fontId="30"/>
  </si>
  <si>
    <t>4253</t>
    <phoneticPr fontId="30"/>
  </si>
  <si>
    <t>所属団体名：</t>
    <phoneticPr fontId="30"/>
  </si>
  <si>
    <t>※　所属団体でとりまとめ、所属団体名・送金者名及び連絡先も必ず記載をお願いします。（個人での送付はしないでください。）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</si>
</sst>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;[Red]#,##0"/>
    <numFmt numFmtId="178" formatCode="&quot;¥&quot;#,##0;[Red]&quot;¥&quot;#,##0"/>
  </numFmts>
  <fonts count="35">
    <font>
      <sz val="11"/>
      <color indexed="8"/>
      <name val="ＭＳ Ｐゴシック"/>
      <charset val="128"/>
    </font>
    <font>
      <sz val="10.5"/>
      <name val="Meiryo UI"/>
      <family val="3"/>
      <charset val="128"/>
    </font>
    <font>
      <sz val="10.5"/>
      <name val="ＭＳ Ｐ明朝"/>
      <family val="1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"/>
      <name val="Meiryo UI"/>
      <family val="3"/>
      <charset val="128"/>
    </font>
    <font>
      <sz val="9"/>
      <color indexed="8"/>
      <name val="ＭＳ ゴシック"/>
      <family val="3"/>
      <charset val="128"/>
    </font>
    <font>
      <sz val="10.5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Meiryo UI"/>
      <family val="3"/>
      <charset val="128"/>
    </font>
    <font>
      <b/>
      <sz val="10.5"/>
      <name val="ＭＳ Ｐ明朝"/>
      <family val="1"/>
      <charset val="128"/>
    </font>
    <font>
      <sz val="8"/>
      <name val="ＭＳ Ｐ明朝"/>
      <family val="1"/>
      <charset val="128"/>
    </font>
    <font>
      <u/>
      <sz val="10.5"/>
      <name val="ＭＳ Ｐ明朝"/>
      <family val="1"/>
      <charset val="128"/>
    </font>
    <font>
      <sz val="9"/>
      <name val="Meiryo UI"/>
      <family val="3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9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14548173467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3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14" fontId="9" fillId="0" borderId="0" xfId="2" applyNumberFormat="1" applyFont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2" fillId="0" borderId="0" xfId="0" applyNumberFormat="1" applyFont="1" applyAlignment="1"/>
    <xf numFmtId="0" fontId="2" fillId="0" borderId="6" xfId="0" applyFont="1" applyBorder="1" applyAlignment="1">
      <alignment horizontal="center" vertical="center"/>
    </xf>
    <xf numFmtId="38" fontId="1" fillId="0" borderId="0" xfId="1" applyFont="1" applyAlignment="1"/>
    <xf numFmtId="0" fontId="10" fillId="0" borderId="0" xfId="0" applyFont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20" xfId="0" applyFont="1" applyBorder="1" applyAlignment="1"/>
    <xf numFmtId="0" fontId="2" fillId="0" borderId="19" xfId="0" applyFont="1" applyBorder="1" applyAlignment="1"/>
    <xf numFmtId="176" fontId="2" fillId="0" borderId="0" xfId="0" applyNumberFormat="1" applyFont="1" applyAlignment="1"/>
    <xf numFmtId="0" fontId="0" fillId="0" borderId="0" xfId="0" applyAlignment="1"/>
    <xf numFmtId="38" fontId="2" fillId="0" borderId="0" xfId="1" applyFont="1" applyAlignment="1"/>
    <xf numFmtId="0" fontId="14" fillId="0" borderId="0" xfId="0" applyFo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1" xfId="0" applyFont="1" applyBorder="1" applyAlignment="1"/>
    <xf numFmtId="0" fontId="1" fillId="5" borderId="1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41" xfId="0" applyFont="1" applyBorder="1" applyAlignment="1">
      <alignment vertical="center" textRotation="255"/>
    </xf>
    <xf numFmtId="0" fontId="2" fillId="0" borderId="22" xfId="0" applyFont="1" applyBorder="1" applyAlignment="1">
      <alignment horizontal="center"/>
    </xf>
    <xf numFmtId="0" fontId="15" fillId="0" borderId="0" xfId="0" applyFont="1" applyAlignment="1">
      <alignment vertical="center" textRotation="255"/>
    </xf>
    <xf numFmtId="6" fontId="15" fillId="0" borderId="0" xfId="1" applyNumberFormat="1" applyFont="1" applyBorder="1" applyAlignment="1">
      <alignment horizontal="center" vertical="center"/>
    </xf>
    <xf numFmtId="0" fontId="1" fillId="5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0" fillId="0" borderId="0" xfId="0" applyFont="1" applyAlignment="1"/>
    <xf numFmtId="0" fontId="15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 applyProtection="1">
      <alignment horizontal="center"/>
      <protection locked="0"/>
    </xf>
    <xf numFmtId="6" fontId="2" fillId="0" borderId="18" xfId="1" applyNumberFormat="1" applyFont="1" applyBorder="1" applyAlignment="1">
      <alignment horizontal="center" vertical="center"/>
    </xf>
    <xf numFmtId="0" fontId="2" fillId="0" borderId="15" xfId="0" applyFont="1" applyBorder="1" applyAlignment="1"/>
    <xf numFmtId="176" fontId="2" fillId="2" borderId="42" xfId="0" applyNumberFormat="1" applyFont="1" applyFill="1" applyBorder="1" applyAlignment="1" applyProtection="1">
      <alignment horizontal="center"/>
      <protection locked="0"/>
    </xf>
    <xf numFmtId="6" fontId="2" fillId="0" borderId="45" xfId="1" applyNumberFormat="1" applyFont="1" applyBorder="1" applyAlignment="1">
      <alignment horizontal="center" vertical="center"/>
    </xf>
    <xf numFmtId="6" fontId="2" fillId="0" borderId="20" xfId="1" applyNumberFormat="1" applyFont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6" fontId="2" fillId="0" borderId="35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8" fontId="2" fillId="0" borderId="46" xfId="0" applyNumberFormat="1" applyFont="1" applyBorder="1" applyAlignment="1">
      <alignment horizontal="center"/>
    </xf>
    <xf numFmtId="0" fontId="15" fillId="4" borderId="12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 applyProtection="1">
      <alignment horizontal="center"/>
      <protection locked="0"/>
    </xf>
    <xf numFmtId="176" fontId="2" fillId="2" borderId="15" xfId="0" applyNumberFormat="1" applyFont="1" applyFill="1" applyBorder="1" applyAlignment="1" applyProtection="1">
      <alignment horizontal="center"/>
      <protection locked="0"/>
    </xf>
    <xf numFmtId="176" fontId="2" fillId="2" borderId="10" xfId="0" applyNumberFormat="1" applyFont="1" applyFill="1" applyBorder="1" applyAlignment="1" applyProtection="1">
      <alignment horizontal="center"/>
      <protection locked="0"/>
    </xf>
    <xf numFmtId="6" fontId="2" fillId="0" borderId="19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/>
    </xf>
    <xf numFmtId="38" fontId="2" fillId="5" borderId="15" xfId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/>
    </xf>
    <xf numFmtId="6" fontId="15" fillId="0" borderId="44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19" fillId="0" borderId="46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7" fillId="0" borderId="0" xfId="0" applyFont="1">
      <alignment vertical="center"/>
    </xf>
    <xf numFmtId="14" fontId="21" fillId="0" borderId="0" xfId="2" applyNumberFormat="1" applyBorder="1" applyAlignment="1" applyProtection="1">
      <alignment vertical="center" wrapText="1"/>
    </xf>
    <xf numFmtId="14" fontId="22" fillId="0" borderId="0" xfId="2" applyNumberFormat="1" applyFont="1" applyBorder="1" applyAlignment="1" applyProtection="1">
      <alignment horizontal="left" vertical="center" wrapText="1"/>
    </xf>
    <xf numFmtId="0" fontId="28" fillId="2" borderId="1" xfId="0" applyFont="1" applyFill="1" applyBorder="1" applyAlignment="1" applyProtection="1">
      <alignment horizontal="center"/>
      <protection locked="0"/>
    </xf>
    <xf numFmtId="0" fontId="21" fillId="0" borderId="0" xfId="2" applyAlignment="1" applyProtection="1">
      <alignment horizontal="center" vertical="center"/>
    </xf>
    <xf numFmtId="0" fontId="33" fillId="0" borderId="50" xfId="0" applyFont="1" applyBorder="1" applyAlignment="1"/>
    <xf numFmtId="0" fontId="2" fillId="0" borderId="51" xfId="0" applyFont="1" applyBorder="1" applyAlignment="1"/>
    <xf numFmtId="0" fontId="2" fillId="0" borderId="55" xfId="0" applyFont="1" applyBorder="1" applyAlignment="1"/>
    <xf numFmtId="0" fontId="29" fillId="0" borderId="52" xfId="0" applyFont="1" applyBorder="1" applyAlignment="1"/>
    <xf numFmtId="0" fontId="2" fillId="0" borderId="56" xfId="0" applyFont="1" applyBorder="1" applyAlignment="1"/>
    <xf numFmtId="0" fontId="31" fillId="0" borderId="52" xfId="0" applyFont="1" applyBorder="1" applyAlignment="1"/>
    <xf numFmtId="0" fontId="31" fillId="0" borderId="0" xfId="0" applyFont="1" applyAlignment="1"/>
    <xf numFmtId="0" fontId="29" fillId="0" borderId="0" xfId="0" applyFont="1" applyAlignment="1"/>
    <xf numFmtId="0" fontId="2" fillId="0" borderId="56" xfId="0" applyFont="1" applyBorder="1" applyAlignment="1" applyProtection="1">
      <protection locked="0"/>
    </xf>
    <xf numFmtId="0" fontId="2" fillId="0" borderId="53" xfId="0" applyFont="1" applyBorder="1" applyAlignment="1"/>
    <xf numFmtId="0" fontId="2" fillId="0" borderId="54" xfId="0" applyFont="1" applyBorder="1" applyAlignment="1"/>
    <xf numFmtId="0" fontId="2" fillId="0" borderId="57" xfId="0" applyFont="1" applyBorder="1" applyAlignment="1"/>
    <xf numFmtId="0" fontId="7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>
      <alignment vertical="center"/>
    </xf>
    <xf numFmtId="56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Protection="1">
      <alignment vertical="center"/>
      <protection locked="0"/>
    </xf>
    <xf numFmtId="56" fontId="10" fillId="0" borderId="0" xfId="0" applyNumberFormat="1" applyFont="1" applyAlignment="1">
      <alignment horizontal="center" vertical="center"/>
    </xf>
    <xf numFmtId="56" fontId="10" fillId="0" borderId="41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center"/>
    </xf>
    <xf numFmtId="0" fontId="1" fillId="0" borderId="41" xfId="0" applyFont="1" applyBorder="1" applyAlignment="1"/>
    <xf numFmtId="0" fontId="34" fillId="0" borderId="1" xfId="0" applyFont="1" applyBorder="1">
      <alignment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/>
    </xf>
    <xf numFmtId="6" fontId="2" fillId="0" borderId="15" xfId="1" applyNumberFormat="1" applyFont="1" applyBorder="1" applyAlignment="1">
      <alignment horizontal="center" vertical="center"/>
    </xf>
    <xf numFmtId="6" fontId="2" fillId="0" borderId="13" xfId="1" applyNumberFormat="1" applyFont="1" applyBorder="1" applyAlignment="1">
      <alignment horizontal="center" vertical="center"/>
    </xf>
    <xf numFmtId="6" fontId="2" fillId="0" borderId="11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49" fontId="2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textRotation="255"/>
    </xf>
    <xf numFmtId="0" fontId="15" fillId="0" borderId="28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textRotation="255"/>
    </xf>
    <xf numFmtId="5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right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0" fontId="1" fillId="2" borderId="58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/>
  <colors>
    <mruColors>
      <color rgb="FFFFFFCC"/>
      <color rgb="FF66CCFF"/>
      <color rgb="FFB7DEE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59</xdr:row>
      <xdr:rowOff>76200</xdr:rowOff>
    </xdr:from>
    <xdr:to>
      <xdr:col>10</xdr:col>
      <xdr:colOff>19050</xdr:colOff>
      <xdr:row>62</xdr:row>
      <xdr:rowOff>28574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4325" y="10515600"/>
          <a:ext cx="6362700" cy="447040"/>
        </a:xfrm>
        <a:prstGeom prst="round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</xdr:col>
      <xdr:colOff>32385</xdr:colOff>
      <xdr:row>1</xdr:row>
      <xdr:rowOff>200025</xdr:rowOff>
    </xdr:to>
    <xdr:grpSp>
      <xdr:nvGrpSpPr>
        <xdr:cNvPr id="7" name="Grou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 noChangeAspect="1"/>
        </xdr:cNvGrpSpPr>
      </xdr:nvGrpSpPr>
      <xdr:grpSpPr>
        <a:xfrm>
          <a:off x="9525" y="9525"/>
          <a:ext cx="1270635" cy="400050"/>
          <a:chOff x="10" y="3"/>
          <a:chExt cx="93" cy="43"/>
        </a:xfrm>
      </xdr:grpSpPr>
      <xdr:sp macro="" textlink="">
        <xdr:nvSpPr>
          <xdr:cNvPr id="8" name="AutoShap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spect="1" noChangeArrowheads="1" noTextEdit="1"/>
          </xdr:cNvSpPr>
        </xdr:nvSpPr>
        <xdr:spPr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>
          <a:xfrm>
            <a:off x="18" y="11"/>
            <a:ext cx="7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強 化 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GS-1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endParaRPr>
          </a:p>
        </xdr:txBody>
      </xdr:sp>
      <xdr:sp macro="" textlink="">
        <xdr:nvSpPr>
          <xdr:cNvPr id="10" name="Line 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Line 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Rectangle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10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>
          <a:xfrm>
            <a:off x="10" y="3"/>
            <a:ext cx="2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Line 1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Rectangle 1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Rectangle 1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>
          <a:xfrm>
            <a:off x="12" y="4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1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Line 1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ShapeType="1"/>
          </xdr:cNvSpPr>
        </xdr:nvSpPr>
        <xdr:spPr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Line 1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ShapeType="1"/>
          </xdr:cNvSpPr>
        </xdr:nvSpPr>
        <xdr:spPr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18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1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ShapeType="1"/>
          </xdr:cNvSpPr>
        </xdr:nvSpPr>
        <xdr:spPr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ShapeType="1"/>
          </xdr:cNvSpPr>
        </xdr:nvSpPr>
        <xdr:spPr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3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ShapeType="1"/>
          </xdr:cNvSpPr>
        </xdr:nvSpPr>
        <xdr:spPr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4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ShapeType="1"/>
          </xdr:cNvSpPr>
        </xdr:nvSpPr>
        <xdr:spPr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>
          <a:xfrm>
            <a:off x="102" y="4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2</xdr:col>
      <xdr:colOff>171450</xdr:colOff>
      <xdr:row>3</xdr:row>
      <xdr:rowOff>5080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95250" y="66675"/>
          <a:ext cx="1171575" cy="395605"/>
          <a:chOff x="10" y="3"/>
          <a:chExt cx="93" cy="43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 noChangeArrowheads="1" noTextEdit="1"/>
          </xdr:cNvSpPr>
        </xdr:nvSpPr>
        <xdr:spPr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>
          <a:xfrm>
            <a:off x="20" y="12"/>
            <a:ext cx="7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強 化 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GS-1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endParaRP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>
          <a:xfrm>
            <a:off x="10" y="3"/>
            <a:ext cx="4" cy="3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Line 1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>
          <a:xfrm>
            <a:off x="12" y="36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1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Line 15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Rectangle 16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17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18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19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20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2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24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25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ShapeType="1"/>
          </xdr:cNvSpPr>
        </xdr:nvSpPr>
        <xdr:spPr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26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>
          <a:xfrm flipH="1">
            <a:off x="98" y="33"/>
            <a:ext cx="4" cy="5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83"/>
  <sheetViews>
    <sheetView tabSelected="1" workbookViewId="0">
      <selection activeCell="L62" sqref="L62"/>
    </sheetView>
  </sheetViews>
  <sheetFormatPr defaultColWidth="9" defaultRowHeight="12.75"/>
  <cols>
    <col min="1" max="1" width="4.5" style="3" customWidth="1"/>
    <col min="2" max="2" width="11.875" style="3" customWidth="1"/>
    <col min="3" max="3" width="5.625" style="3" customWidth="1"/>
    <col min="4" max="4" width="5.75" style="3" customWidth="1"/>
    <col min="5" max="5" width="9.625" style="3" customWidth="1"/>
    <col min="6" max="7" width="5" style="3" customWidth="1"/>
    <col min="8" max="8" width="16.5" style="3" customWidth="1"/>
    <col min="9" max="9" width="11.125" style="3" customWidth="1"/>
    <col min="10" max="10" width="12.375" style="3" customWidth="1"/>
    <col min="11" max="11" width="1.875" style="3" customWidth="1"/>
    <col min="12" max="12" width="9" style="3"/>
    <col min="13" max="13" width="7.5" style="3" customWidth="1"/>
    <col min="14" max="14" width="6.25" style="3" customWidth="1"/>
    <col min="15" max="15" width="8.125" style="3" customWidth="1"/>
    <col min="16" max="16" width="11" style="3" hidden="1" customWidth="1"/>
    <col min="17" max="17" width="5.875" style="38" customWidth="1"/>
    <col min="18" max="18" width="9.625" style="3" customWidth="1"/>
    <col min="19" max="19" width="5.625" style="3" customWidth="1"/>
    <col min="20" max="20" width="8.625" style="3" customWidth="1"/>
    <col min="21" max="21" width="12" style="3" customWidth="1"/>
    <col min="22" max="16384" width="9" style="3"/>
  </cols>
  <sheetData>
    <row r="1" spans="1:17" s="1" customFormat="1" ht="16.5" customHeight="1">
      <c r="A1" s="152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58"/>
      <c r="Q1" s="30"/>
    </row>
    <row r="2" spans="1:17" s="1" customFormat="1" ht="16.5" customHeight="1">
      <c r="A2" s="4"/>
      <c r="B2" s="5"/>
      <c r="C2" s="5"/>
      <c r="D2" s="5"/>
      <c r="E2" s="5"/>
      <c r="F2" s="5"/>
      <c r="G2" s="5"/>
      <c r="H2" s="5"/>
      <c r="I2" s="5"/>
      <c r="J2" s="153"/>
      <c r="K2" s="153"/>
      <c r="Q2" s="30"/>
    </row>
    <row r="3" spans="1:17" s="1" customFormat="1" ht="15" customHeight="1">
      <c r="A3" s="7" t="s">
        <v>0</v>
      </c>
      <c r="B3" s="7"/>
      <c r="D3" s="8" t="s">
        <v>100</v>
      </c>
      <c r="E3" s="9"/>
      <c r="F3" s="9"/>
      <c r="G3" s="9"/>
      <c r="H3" s="9"/>
      <c r="I3" s="10"/>
      <c r="J3" s="10"/>
      <c r="P3" s="30"/>
    </row>
    <row r="4" spans="1:17" s="1" customFormat="1" ht="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Q4" s="30"/>
    </row>
    <row r="5" spans="1:17" s="1" customFormat="1" ht="18" customHeight="1">
      <c r="A5" s="3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Q5" s="30"/>
    </row>
    <row r="6" spans="1:17" s="1" customFormat="1" ht="18" customHeight="1">
      <c r="A6" s="154" t="s">
        <v>2</v>
      </c>
      <c r="B6" s="154"/>
      <c r="C6" s="154"/>
      <c r="D6" s="154"/>
      <c r="E6" s="154"/>
      <c r="F6" s="11"/>
      <c r="G6" s="154" t="s">
        <v>3</v>
      </c>
      <c r="H6" s="154"/>
      <c r="I6" s="154"/>
      <c r="J6" s="154"/>
      <c r="N6" s="31"/>
      <c r="O6" s="31"/>
    </row>
    <row r="7" spans="1:17" s="1" customFormat="1" ht="18" customHeight="1">
      <c r="A7" s="155" t="s">
        <v>104</v>
      </c>
      <c r="B7" s="155"/>
      <c r="C7" s="155"/>
      <c r="D7" s="155"/>
      <c r="E7" s="155"/>
      <c r="F7" s="12"/>
      <c r="G7" s="155" t="s">
        <v>4</v>
      </c>
      <c r="H7" s="155"/>
      <c r="I7" s="155"/>
      <c r="J7" s="155"/>
    </row>
    <row r="8" spans="1:17" s="1" customFormat="1" ht="18" customHeight="1">
      <c r="A8" s="155" t="s">
        <v>5</v>
      </c>
      <c r="B8" s="155"/>
      <c r="C8" s="155"/>
      <c r="D8" s="155"/>
      <c r="E8" s="155"/>
      <c r="F8" s="12"/>
      <c r="G8" s="155" t="s">
        <v>6</v>
      </c>
      <c r="H8" s="155"/>
      <c r="I8" s="155"/>
      <c r="J8" s="155"/>
    </row>
    <row r="9" spans="1:17" s="1" customFormat="1" ht="16.5" customHeight="1">
      <c r="A9" s="107" t="s">
        <v>89</v>
      </c>
      <c r="B9" s="108"/>
      <c r="C9" s="167" t="s">
        <v>90</v>
      </c>
      <c r="D9" s="167"/>
      <c r="E9" s="167"/>
      <c r="F9" s="171" t="s">
        <v>91</v>
      </c>
      <c r="G9" s="171"/>
      <c r="H9" s="109" t="s">
        <v>92</v>
      </c>
      <c r="M9" s="59"/>
    </row>
    <row r="10" spans="1:17" s="1" customFormat="1" ht="16.5" customHeight="1">
      <c r="A10" s="31"/>
      <c r="B10" s="110"/>
      <c r="C10" s="111"/>
      <c r="D10" s="111"/>
      <c r="E10" s="110"/>
      <c r="F10" s="112"/>
      <c r="G10" s="113"/>
      <c r="H10" s="114" t="s">
        <v>93</v>
      </c>
      <c r="I10" s="31"/>
      <c r="J10" s="31"/>
      <c r="M10" s="59"/>
    </row>
    <row r="11" spans="1:17" s="1" customFormat="1" ht="16.5" customHeight="1" thickBot="1">
      <c r="A11" s="31" t="s">
        <v>94</v>
      </c>
      <c r="C11" s="168" t="s">
        <v>95</v>
      </c>
      <c r="D11" s="168"/>
      <c r="E11" s="1" t="s">
        <v>96</v>
      </c>
      <c r="F11" s="169" t="s">
        <v>97</v>
      </c>
      <c r="G11" s="169"/>
      <c r="H11" s="170"/>
      <c r="I11" s="170" t="s">
        <v>98</v>
      </c>
      <c r="J11" s="170"/>
      <c r="L11" s="31"/>
    </row>
    <row r="12" spans="1:17" s="2" customFormat="1" ht="16.5" customHeight="1" thickBot="1">
      <c r="A12" s="157" t="s">
        <v>7</v>
      </c>
      <c r="B12" s="172"/>
      <c r="C12" s="172"/>
      <c r="D12" s="172"/>
      <c r="E12" s="173"/>
      <c r="F12" s="40" t="s">
        <v>8</v>
      </c>
      <c r="G12" s="174" t="s">
        <v>9</v>
      </c>
      <c r="H12" s="173"/>
      <c r="I12" s="60" t="s">
        <v>10</v>
      </c>
      <c r="J12" s="61" t="s">
        <v>11</v>
      </c>
    </row>
    <row r="13" spans="1:17" ht="16.5" customHeight="1">
      <c r="A13" s="164" t="s">
        <v>12</v>
      </c>
      <c r="B13" s="161" t="s">
        <v>13</v>
      </c>
      <c r="C13" s="162"/>
      <c r="D13" s="162"/>
      <c r="E13" s="163"/>
      <c r="F13" s="18">
        <v>1</v>
      </c>
      <c r="G13" s="175"/>
      <c r="H13" s="175"/>
      <c r="I13" s="62"/>
      <c r="J13" s="63">
        <f>IF(G13="",0,IF(I13="",0,IF(I13="少年男子",3000,IF(I13="少年女子",3000,IF(I13="中学男子",3000,IF(I13="中学女子",3000,5000))))))</f>
        <v>0</v>
      </c>
      <c r="L13" s="2"/>
      <c r="P13" s="64" t="str">
        <f>IF(G13="","",I13)</f>
        <v/>
      </c>
      <c r="Q13" s="3"/>
    </row>
    <row r="14" spans="1:17" ht="16.5" customHeight="1">
      <c r="A14" s="165"/>
      <c r="B14" s="161"/>
      <c r="C14" s="162"/>
      <c r="D14" s="162"/>
      <c r="E14" s="163"/>
      <c r="F14" s="22">
        <v>2</v>
      </c>
      <c r="G14" s="156"/>
      <c r="H14" s="156"/>
      <c r="I14" s="65"/>
      <c r="J14" s="66">
        <f t="shared" ref="J14:J24" si="0">IF(G14="",0,IF(I14="",0,IF(I14="少年男子",3000,IF(I14="少年女子",3000,IF(I14="中学男子",3000,IF(I14="中学女子",3000,5000))))))</f>
        <v>0</v>
      </c>
      <c r="L14" s="2"/>
      <c r="P14" s="64" t="str">
        <f t="shared" ref="P14:P24" si="1">IF(G14="","",I14)</f>
        <v/>
      </c>
      <c r="Q14" s="3"/>
    </row>
    <row r="15" spans="1:17" ht="16.5" customHeight="1">
      <c r="A15" s="165"/>
      <c r="B15" s="161"/>
      <c r="C15" s="162"/>
      <c r="D15" s="162"/>
      <c r="E15" s="163"/>
      <c r="F15" s="22">
        <v>3</v>
      </c>
      <c r="G15" s="156"/>
      <c r="H15" s="156"/>
      <c r="I15" s="65"/>
      <c r="J15" s="67">
        <f t="shared" si="0"/>
        <v>0</v>
      </c>
      <c r="L15" s="2"/>
      <c r="P15" s="64" t="str">
        <f t="shared" si="1"/>
        <v/>
      </c>
      <c r="Q15" s="3"/>
    </row>
    <row r="16" spans="1:17" ht="16.5" customHeight="1">
      <c r="A16" s="165"/>
      <c r="B16" s="161"/>
      <c r="C16" s="162"/>
      <c r="D16" s="162"/>
      <c r="E16" s="163"/>
      <c r="F16" s="22">
        <v>4</v>
      </c>
      <c r="G16" s="156"/>
      <c r="H16" s="156"/>
      <c r="I16" s="65"/>
      <c r="J16" s="67">
        <f t="shared" si="0"/>
        <v>0</v>
      </c>
      <c r="L16" s="2"/>
      <c r="P16" s="64" t="str">
        <f t="shared" si="1"/>
        <v/>
      </c>
      <c r="Q16" s="3"/>
    </row>
    <row r="17" spans="1:17" ht="16.5" customHeight="1">
      <c r="A17" s="165"/>
      <c r="B17" s="161"/>
      <c r="C17" s="162"/>
      <c r="D17" s="162"/>
      <c r="E17" s="163"/>
      <c r="F17" s="22">
        <v>5</v>
      </c>
      <c r="G17" s="156"/>
      <c r="H17" s="156"/>
      <c r="I17" s="65"/>
      <c r="J17" s="67">
        <f t="shared" si="0"/>
        <v>0</v>
      </c>
      <c r="L17" s="2"/>
      <c r="P17" s="64" t="str">
        <f t="shared" si="1"/>
        <v/>
      </c>
      <c r="Q17" s="3"/>
    </row>
    <row r="18" spans="1:17" ht="16.5" customHeight="1">
      <c r="A18" s="165"/>
      <c r="B18" s="161"/>
      <c r="C18" s="162"/>
      <c r="D18" s="162"/>
      <c r="E18" s="163"/>
      <c r="F18" s="22">
        <v>6</v>
      </c>
      <c r="G18" s="156"/>
      <c r="H18" s="156"/>
      <c r="I18" s="68"/>
      <c r="J18" s="67">
        <f t="shared" si="0"/>
        <v>0</v>
      </c>
      <c r="L18" s="2"/>
      <c r="P18" s="64" t="str">
        <f t="shared" si="1"/>
        <v/>
      </c>
      <c r="Q18" s="3"/>
    </row>
    <row r="19" spans="1:17" ht="16.5" customHeight="1">
      <c r="A19" s="165"/>
      <c r="B19" s="161"/>
      <c r="C19" s="162"/>
      <c r="D19" s="162"/>
      <c r="E19" s="163"/>
      <c r="F19" s="22">
        <v>7</v>
      </c>
      <c r="G19" s="156"/>
      <c r="H19" s="156"/>
      <c r="I19" s="69"/>
      <c r="J19" s="67">
        <f t="shared" si="0"/>
        <v>0</v>
      </c>
      <c r="L19" s="2"/>
      <c r="P19" s="64" t="str">
        <f t="shared" si="1"/>
        <v/>
      </c>
      <c r="Q19" s="3"/>
    </row>
    <row r="20" spans="1:17" ht="16.5" customHeight="1">
      <c r="A20" s="165"/>
      <c r="B20" s="161"/>
      <c r="C20" s="162"/>
      <c r="D20" s="162"/>
      <c r="E20" s="163"/>
      <c r="F20" s="20">
        <v>8</v>
      </c>
      <c r="G20" s="156"/>
      <c r="H20" s="156"/>
      <c r="I20" s="70"/>
      <c r="J20" s="67">
        <f t="shared" si="0"/>
        <v>0</v>
      </c>
      <c r="L20" s="2"/>
      <c r="P20" s="64" t="str">
        <f t="shared" si="1"/>
        <v/>
      </c>
      <c r="Q20" s="3"/>
    </row>
    <row r="21" spans="1:17" ht="16.5" customHeight="1">
      <c r="A21" s="165"/>
      <c r="B21" s="161"/>
      <c r="C21" s="162"/>
      <c r="D21" s="162"/>
      <c r="E21" s="163"/>
      <c r="F21" s="22">
        <v>9</v>
      </c>
      <c r="G21" s="156"/>
      <c r="H21" s="156"/>
      <c r="I21" s="70"/>
      <c r="J21" s="67">
        <f t="shared" si="0"/>
        <v>0</v>
      </c>
      <c r="L21" s="2"/>
      <c r="P21" s="64" t="str">
        <f t="shared" si="1"/>
        <v/>
      </c>
      <c r="Q21" s="3"/>
    </row>
    <row r="22" spans="1:17" ht="16.5" customHeight="1">
      <c r="A22" s="165"/>
      <c r="B22" s="161"/>
      <c r="C22" s="162"/>
      <c r="D22" s="162"/>
      <c r="E22" s="163"/>
      <c r="F22" s="22">
        <v>10</v>
      </c>
      <c r="G22" s="156"/>
      <c r="H22" s="156"/>
      <c r="I22" s="70"/>
      <c r="J22" s="67">
        <f t="shared" si="0"/>
        <v>0</v>
      </c>
      <c r="L22" s="2"/>
      <c r="P22" s="64" t="str">
        <f t="shared" si="1"/>
        <v/>
      </c>
      <c r="Q22" s="3"/>
    </row>
    <row r="23" spans="1:17" ht="16.5" customHeight="1">
      <c r="A23" s="165"/>
      <c r="B23" s="161"/>
      <c r="C23" s="162"/>
      <c r="D23" s="162"/>
      <c r="E23" s="163"/>
      <c r="F23" s="20">
        <v>11</v>
      </c>
      <c r="G23" s="156"/>
      <c r="H23" s="156"/>
      <c r="I23" s="70"/>
      <c r="J23" s="67">
        <f t="shared" si="0"/>
        <v>0</v>
      </c>
      <c r="L23" s="2"/>
      <c r="P23" s="64" t="str">
        <f t="shared" si="1"/>
        <v/>
      </c>
      <c r="Q23" s="3"/>
    </row>
    <row r="24" spans="1:17" ht="16.5" customHeight="1">
      <c r="A24" s="166"/>
      <c r="B24" s="161"/>
      <c r="C24" s="162"/>
      <c r="D24" s="162"/>
      <c r="E24" s="163"/>
      <c r="F24" s="22">
        <v>12</v>
      </c>
      <c r="G24" s="156"/>
      <c r="H24" s="156"/>
      <c r="I24" s="70"/>
      <c r="J24" s="71">
        <f t="shared" si="0"/>
        <v>0</v>
      </c>
      <c r="P24" s="64" t="str">
        <f t="shared" si="1"/>
        <v/>
      </c>
      <c r="Q24" s="3"/>
    </row>
    <row r="25" spans="1:17" ht="16.5" customHeight="1">
      <c r="B25" s="41"/>
      <c r="C25" s="41"/>
      <c r="D25" s="41"/>
      <c r="E25" s="41"/>
      <c r="F25" s="41"/>
      <c r="G25" s="41"/>
      <c r="H25" s="42"/>
      <c r="I25" s="72" t="s">
        <v>14</v>
      </c>
      <c r="J25" s="73">
        <f>SUM(J13:J24)</f>
        <v>0</v>
      </c>
      <c r="M25" s="36"/>
      <c r="Q25" s="3"/>
    </row>
    <row r="26" spans="1:17" ht="4.5" customHeight="1">
      <c r="B26" s="2"/>
      <c r="C26" s="2"/>
      <c r="D26" s="2"/>
      <c r="E26" s="2"/>
      <c r="F26" s="2"/>
      <c r="G26" s="2"/>
      <c r="H26" s="2"/>
      <c r="I26" s="27"/>
      <c r="J26" s="28"/>
      <c r="M26" s="36"/>
      <c r="Q26" s="3"/>
    </row>
    <row r="27" spans="1:17" s="2" customFormat="1" ht="16.5" customHeight="1">
      <c r="A27" s="157" t="s">
        <v>7</v>
      </c>
      <c r="B27" s="158"/>
      <c r="C27" s="158"/>
      <c r="D27" s="158"/>
      <c r="E27" s="159"/>
      <c r="F27" s="43" t="s">
        <v>8</v>
      </c>
      <c r="G27" s="160" t="s">
        <v>9</v>
      </c>
      <c r="H27" s="159"/>
      <c r="I27" s="74" t="s">
        <v>10</v>
      </c>
      <c r="J27" s="75" t="s">
        <v>11</v>
      </c>
      <c r="K27" s="3"/>
    </row>
    <row r="28" spans="1:17" ht="16.5" customHeight="1">
      <c r="A28" s="142" t="s">
        <v>15</v>
      </c>
      <c r="B28" s="178" t="s">
        <v>13</v>
      </c>
      <c r="C28" s="179"/>
      <c r="D28" s="179"/>
      <c r="E28" s="180"/>
      <c r="F28" s="29">
        <v>1</v>
      </c>
      <c r="G28" s="176"/>
      <c r="H28" s="176"/>
      <c r="I28" s="76"/>
      <c r="J28" s="63">
        <f>IF(G28="",0,IF(I28="",0,7500))</f>
        <v>0</v>
      </c>
      <c r="P28" s="64" t="str">
        <f>IF(G28="","",I28)</f>
        <v/>
      </c>
      <c r="Q28" s="3"/>
    </row>
    <row r="29" spans="1:17" ht="16.5" customHeight="1">
      <c r="A29" s="142"/>
      <c r="B29" s="181"/>
      <c r="C29" s="182"/>
      <c r="D29" s="182"/>
      <c r="E29" s="183"/>
      <c r="F29" s="22">
        <v>2</v>
      </c>
      <c r="G29" s="156"/>
      <c r="H29" s="156"/>
      <c r="I29" s="77"/>
      <c r="J29" s="67">
        <f t="shared" ref="J29:J32" si="2">IF(G29="",0,IF(I29="",0,7500))</f>
        <v>0</v>
      </c>
      <c r="P29" s="64" t="str">
        <f t="shared" ref="P29:P32" si="3">IF(G29="","",I29)</f>
        <v/>
      </c>
      <c r="Q29" s="3"/>
    </row>
    <row r="30" spans="1:17" ht="16.5" customHeight="1">
      <c r="A30" s="142"/>
      <c r="B30" s="181"/>
      <c r="C30" s="182"/>
      <c r="D30" s="182"/>
      <c r="E30" s="183"/>
      <c r="F30" s="22">
        <v>3</v>
      </c>
      <c r="G30" s="156"/>
      <c r="H30" s="156"/>
      <c r="I30" s="77"/>
      <c r="J30" s="67">
        <f t="shared" si="2"/>
        <v>0</v>
      </c>
      <c r="P30" s="64" t="str">
        <f t="shared" si="3"/>
        <v/>
      </c>
      <c r="Q30" s="3"/>
    </row>
    <row r="31" spans="1:17" ht="16.5" customHeight="1">
      <c r="A31" s="142"/>
      <c r="B31" s="181"/>
      <c r="C31" s="182"/>
      <c r="D31" s="182"/>
      <c r="E31" s="183"/>
      <c r="F31" s="22">
        <v>4</v>
      </c>
      <c r="G31" s="156"/>
      <c r="H31" s="156"/>
      <c r="I31" s="77"/>
      <c r="J31" s="67">
        <f t="shared" si="2"/>
        <v>0</v>
      </c>
      <c r="P31" s="64" t="str">
        <f t="shared" si="3"/>
        <v/>
      </c>
      <c r="Q31" s="3"/>
    </row>
    <row r="32" spans="1:17" ht="16.5" customHeight="1">
      <c r="A32" s="143"/>
      <c r="B32" s="184"/>
      <c r="C32" s="185"/>
      <c r="D32" s="185"/>
      <c r="E32" s="186"/>
      <c r="F32" s="26">
        <v>5</v>
      </c>
      <c r="G32" s="177"/>
      <c r="H32" s="177"/>
      <c r="I32" s="78"/>
      <c r="J32" s="79">
        <f t="shared" si="2"/>
        <v>0</v>
      </c>
      <c r="P32" s="64" t="str">
        <f t="shared" si="3"/>
        <v/>
      </c>
      <c r="Q32" s="3"/>
    </row>
    <row r="33" spans="1:17" ht="16.5" customHeight="1">
      <c r="B33" s="2"/>
      <c r="C33" s="2"/>
      <c r="D33" s="2"/>
      <c r="E33" s="2"/>
      <c r="F33" s="2"/>
      <c r="G33" s="2"/>
      <c r="H33" s="44"/>
      <c r="I33" s="80" t="s">
        <v>16</v>
      </c>
      <c r="J33" s="81">
        <f>SUM(J28:J32)</f>
        <v>0</v>
      </c>
      <c r="Q33" s="3"/>
    </row>
    <row r="34" spans="1:17" ht="5.25" customHeight="1">
      <c r="A34" s="45"/>
      <c r="Q34" s="3"/>
    </row>
    <row r="35" spans="1:17" ht="16.5" customHeight="1">
      <c r="A35" s="144" t="s">
        <v>12</v>
      </c>
      <c r="B35" s="46" t="s">
        <v>17</v>
      </c>
      <c r="C35" s="136" t="s">
        <v>18</v>
      </c>
      <c r="D35" s="136"/>
      <c r="E35" s="47" t="s">
        <v>19</v>
      </c>
      <c r="F35" s="135" t="s">
        <v>20</v>
      </c>
      <c r="G35" s="135"/>
      <c r="H35" s="47" t="s">
        <v>21</v>
      </c>
      <c r="I35" s="82" t="s">
        <v>22</v>
      </c>
      <c r="J35" s="47" t="s">
        <v>23</v>
      </c>
      <c r="Q35" s="3"/>
    </row>
    <row r="36" spans="1:17" ht="12" customHeight="1">
      <c r="A36" s="145"/>
      <c r="B36" s="147" t="s">
        <v>101</v>
      </c>
      <c r="C36" s="117" t="s">
        <v>24</v>
      </c>
      <c r="D36" s="117"/>
      <c r="E36" s="48" t="s">
        <v>25</v>
      </c>
      <c r="F36" s="150">
        <f>COUNTIF(P13:P24,"一般男子Ａ")</f>
        <v>0</v>
      </c>
      <c r="G36" s="150"/>
      <c r="H36" s="117">
        <f>F36+F37+F38</f>
        <v>0</v>
      </c>
      <c r="I36" s="137">
        <v>5000</v>
      </c>
      <c r="J36" s="137">
        <f>I36*H36</f>
        <v>0</v>
      </c>
      <c r="Q36" s="3"/>
    </row>
    <row r="37" spans="1:17" ht="12" customHeight="1">
      <c r="A37" s="145"/>
      <c r="B37" s="147"/>
      <c r="C37" s="117"/>
      <c r="D37" s="117"/>
      <c r="E37" s="48" t="s">
        <v>26</v>
      </c>
      <c r="F37" s="150">
        <f>COUNTIF(P13:P24,"一般男子Ｂ")</f>
        <v>0</v>
      </c>
      <c r="G37" s="150"/>
      <c r="H37" s="117"/>
      <c r="I37" s="137"/>
      <c r="J37" s="137"/>
      <c r="Q37" s="3"/>
    </row>
    <row r="38" spans="1:17" ht="12" customHeight="1">
      <c r="A38" s="145"/>
      <c r="B38" s="147"/>
      <c r="C38" s="117"/>
      <c r="D38" s="117"/>
      <c r="E38" s="48" t="s">
        <v>27</v>
      </c>
      <c r="F38" s="150">
        <f>COUNTIF(P13:P24,"一般男子Ｃ")</f>
        <v>0</v>
      </c>
      <c r="G38" s="150"/>
      <c r="H38" s="117"/>
      <c r="I38" s="137"/>
      <c r="J38" s="137"/>
      <c r="Q38" s="3"/>
    </row>
    <row r="39" spans="1:17" ht="12" customHeight="1">
      <c r="A39" s="145"/>
      <c r="B39" s="147" t="s">
        <v>101</v>
      </c>
      <c r="C39" s="117" t="s">
        <v>28</v>
      </c>
      <c r="D39" s="117"/>
      <c r="E39" s="48" t="s">
        <v>29</v>
      </c>
      <c r="F39" s="150">
        <f>COUNTIF(P13:P24,"一般女子Ａ")</f>
        <v>0</v>
      </c>
      <c r="G39" s="150"/>
      <c r="H39" s="117">
        <f t="shared" ref="H39:H43" si="4">F39+F40</f>
        <v>0</v>
      </c>
      <c r="I39" s="137">
        <v>5000</v>
      </c>
      <c r="J39" s="137">
        <f t="shared" ref="J39:J43" si="5">H39*I39</f>
        <v>0</v>
      </c>
      <c r="Q39" s="3"/>
    </row>
    <row r="40" spans="1:17" ht="12" customHeight="1">
      <c r="A40" s="145"/>
      <c r="B40" s="147"/>
      <c r="C40" s="117"/>
      <c r="D40" s="117"/>
      <c r="E40" s="48" t="s">
        <v>30</v>
      </c>
      <c r="F40" s="150">
        <f>COUNTIF(P13:P24,"一般女子Ｂ")</f>
        <v>0</v>
      </c>
      <c r="G40" s="150"/>
      <c r="H40" s="117"/>
      <c r="I40" s="137"/>
      <c r="J40" s="137"/>
      <c r="Q40" s="3"/>
    </row>
    <row r="41" spans="1:17" ht="12" customHeight="1">
      <c r="A41" s="145"/>
      <c r="B41" s="148" t="s">
        <v>102</v>
      </c>
      <c r="C41" s="118" t="s">
        <v>31</v>
      </c>
      <c r="D41" s="119"/>
      <c r="E41" s="48" t="s">
        <v>32</v>
      </c>
      <c r="F41" s="150">
        <f>COUNTIF(P13:P24,"少年男子")</f>
        <v>0</v>
      </c>
      <c r="G41" s="150"/>
      <c r="H41" s="140">
        <f t="shared" si="4"/>
        <v>0</v>
      </c>
      <c r="I41" s="138">
        <v>3000</v>
      </c>
      <c r="J41" s="138">
        <f t="shared" si="5"/>
        <v>0</v>
      </c>
      <c r="Q41" s="3"/>
    </row>
    <row r="42" spans="1:17" ht="12" customHeight="1">
      <c r="A42" s="145"/>
      <c r="B42" s="149"/>
      <c r="C42" s="120"/>
      <c r="D42" s="121"/>
      <c r="E42" s="49" t="s">
        <v>33</v>
      </c>
      <c r="F42" s="151">
        <f>COUNTIF(P13:P24,"少年女子")</f>
        <v>0</v>
      </c>
      <c r="G42" s="151"/>
      <c r="H42" s="141"/>
      <c r="I42" s="139"/>
      <c r="J42" s="139"/>
      <c r="Q42" s="3"/>
    </row>
    <row r="43" spans="1:17" ht="12" customHeight="1">
      <c r="A43" s="145"/>
      <c r="B43" s="148" t="s">
        <v>102</v>
      </c>
      <c r="C43" s="118" t="s">
        <v>34</v>
      </c>
      <c r="D43" s="119"/>
      <c r="E43" s="48" t="s">
        <v>35</v>
      </c>
      <c r="F43" s="150">
        <f>COUNTIF(P13:P24,"中学男子")</f>
        <v>0</v>
      </c>
      <c r="G43" s="150"/>
      <c r="H43" s="140">
        <f t="shared" si="4"/>
        <v>0</v>
      </c>
      <c r="I43" s="138">
        <v>3000</v>
      </c>
      <c r="J43" s="138">
        <f t="shared" si="5"/>
        <v>0</v>
      </c>
      <c r="Q43" s="3"/>
    </row>
    <row r="44" spans="1:17" ht="12" customHeight="1">
      <c r="A44" s="146"/>
      <c r="B44" s="149"/>
      <c r="C44" s="120"/>
      <c r="D44" s="121"/>
      <c r="E44" s="48" t="s">
        <v>36</v>
      </c>
      <c r="F44" s="151">
        <f>COUNTIF(P13:P24,"中学女子")</f>
        <v>0</v>
      </c>
      <c r="G44" s="151"/>
      <c r="H44" s="141"/>
      <c r="I44" s="139"/>
      <c r="J44" s="139"/>
      <c r="Q44" s="3"/>
    </row>
    <row r="45" spans="1:17" ht="16.5" customHeight="1">
      <c r="A45" s="50"/>
      <c r="F45" s="133" t="s">
        <v>21</v>
      </c>
      <c r="G45" s="134"/>
      <c r="H45" s="51">
        <f>SUM(H36:H44)</f>
        <v>0</v>
      </c>
      <c r="I45" s="83" t="s">
        <v>37</v>
      </c>
      <c r="J45" s="84">
        <f>SUM(J36:J44)</f>
        <v>0</v>
      </c>
      <c r="Q45" s="3"/>
    </row>
    <row r="46" spans="1:17" ht="4.5" customHeight="1">
      <c r="A46" s="52"/>
      <c r="E46" s="53"/>
      <c r="F46" s="53"/>
      <c r="L46" s="85"/>
      <c r="M46" s="27"/>
      <c r="Q46" s="3"/>
    </row>
    <row r="47" spans="1:17" ht="16.5" customHeight="1">
      <c r="A47" s="144" t="s">
        <v>38</v>
      </c>
      <c r="B47" s="54" t="s">
        <v>17</v>
      </c>
      <c r="C47" s="136" t="s">
        <v>18</v>
      </c>
      <c r="D47" s="136"/>
      <c r="E47" s="47" t="s">
        <v>19</v>
      </c>
      <c r="F47" s="135" t="s">
        <v>20</v>
      </c>
      <c r="G47" s="135"/>
      <c r="H47" s="47" t="s">
        <v>21</v>
      </c>
      <c r="I47" s="82" t="s">
        <v>22</v>
      </c>
      <c r="J47" s="47" t="s">
        <v>23</v>
      </c>
      <c r="L47" s="85"/>
      <c r="M47" s="27"/>
      <c r="Q47" s="3"/>
    </row>
    <row r="48" spans="1:17" ht="12" customHeight="1">
      <c r="A48" s="145"/>
      <c r="B48" s="147" t="s">
        <v>103</v>
      </c>
      <c r="C48" s="117" t="s">
        <v>39</v>
      </c>
      <c r="D48" s="117"/>
      <c r="E48" s="48" t="s">
        <v>25</v>
      </c>
      <c r="F48" s="131">
        <f>COUNTIF(P28:P32,"一般男子Ａ")</f>
        <v>0</v>
      </c>
      <c r="G48" s="131"/>
      <c r="H48" s="117">
        <f>SUM(F48:F52)</f>
        <v>0</v>
      </c>
      <c r="I48" s="137">
        <v>7500</v>
      </c>
      <c r="J48" s="137">
        <f>I48*H48</f>
        <v>0</v>
      </c>
      <c r="L48" s="85"/>
      <c r="M48" s="27"/>
      <c r="Q48" s="3"/>
    </row>
    <row r="49" spans="1:17" ht="12" customHeight="1">
      <c r="A49" s="145"/>
      <c r="B49" s="147"/>
      <c r="C49" s="117"/>
      <c r="D49" s="117"/>
      <c r="E49" s="48" t="s">
        <v>26</v>
      </c>
      <c r="F49" s="131">
        <f>COUNTIF(P28:P32,"一般男子Ｂ")</f>
        <v>0</v>
      </c>
      <c r="G49" s="131"/>
      <c r="H49" s="117"/>
      <c r="I49" s="137"/>
      <c r="J49" s="137"/>
      <c r="L49" s="85"/>
      <c r="M49" s="27"/>
      <c r="Q49" s="3"/>
    </row>
    <row r="50" spans="1:17" ht="12" customHeight="1">
      <c r="A50" s="145"/>
      <c r="B50" s="147"/>
      <c r="C50" s="117"/>
      <c r="D50" s="117"/>
      <c r="E50" s="48" t="s">
        <v>27</v>
      </c>
      <c r="F50" s="131">
        <f>COUNTIF(P28:P32,"一般男子Ｃ")</f>
        <v>0</v>
      </c>
      <c r="G50" s="131"/>
      <c r="H50" s="117"/>
      <c r="I50" s="137"/>
      <c r="J50" s="137"/>
      <c r="L50" s="85"/>
      <c r="M50" s="27"/>
      <c r="Q50" s="3"/>
    </row>
    <row r="51" spans="1:17" ht="12" customHeight="1">
      <c r="A51" s="145"/>
      <c r="B51" s="147"/>
      <c r="C51" s="117"/>
      <c r="D51" s="117"/>
      <c r="E51" s="48" t="s">
        <v>29</v>
      </c>
      <c r="F51" s="131">
        <f>COUNTIF(I28:I32,"一般女子Ａ")</f>
        <v>0</v>
      </c>
      <c r="G51" s="131"/>
      <c r="H51" s="117"/>
      <c r="I51" s="137"/>
      <c r="J51" s="137"/>
      <c r="L51" s="85"/>
      <c r="M51" s="27"/>
      <c r="Q51" s="3"/>
    </row>
    <row r="52" spans="1:17" ht="12" customHeight="1">
      <c r="A52" s="145"/>
      <c r="B52" s="147"/>
      <c r="C52" s="117"/>
      <c r="D52" s="117"/>
      <c r="E52" s="48" t="s">
        <v>30</v>
      </c>
      <c r="F52" s="131">
        <f>COUNTIF(P28:P32,"一般女子Ｂ")</f>
        <v>0</v>
      </c>
      <c r="G52" s="131"/>
      <c r="H52" s="117"/>
      <c r="I52" s="137"/>
      <c r="J52" s="137"/>
      <c r="L52" s="85"/>
      <c r="M52" s="27"/>
      <c r="Q52" s="3"/>
    </row>
    <row r="53" spans="1:17" ht="12" customHeight="1">
      <c r="A53" s="145"/>
      <c r="B53" s="147" t="s">
        <v>103</v>
      </c>
      <c r="C53" s="117" t="s">
        <v>31</v>
      </c>
      <c r="D53" s="117"/>
      <c r="E53" s="48" t="s">
        <v>32</v>
      </c>
      <c r="F53" s="131">
        <f>COUNTIF(P28:P32,"少年男子")</f>
        <v>0</v>
      </c>
      <c r="G53" s="131"/>
      <c r="H53" s="117">
        <f>SUM(F53:F54)</f>
        <v>0</v>
      </c>
      <c r="I53" s="137">
        <v>7500</v>
      </c>
      <c r="J53" s="137">
        <f>I53*H53</f>
        <v>0</v>
      </c>
      <c r="L53" s="85"/>
      <c r="M53" s="27"/>
      <c r="Q53" s="3"/>
    </row>
    <row r="54" spans="1:17" ht="12" customHeight="1">
      <c r="A54" s="145"/>
      <c r="B54" s="147"/>
      <c r="C54" s="117"/>
      <c r="D54" s="117"/>
      <c r="E54" s="48" t="s">
        <v>33</v>
      </c>
      <c r="F54" s="132">
        <f>COUNTIF(P28:P32,"少年女子")</f>
        <v>0</v>
      </c>
      <c r="G54" s="132"/>
      <c r="H54" s="140"/>
      <c r="I54" s="138"/>
      <c r="J54" s="138"/>
      <c r="L54" s="85"/>
      <c r="M54" s="27"/>
      <c r="Q54" s="3"/>
    </row>
    <row r="55" spans="1:17" ht="12" customHeight="1">
      <c r="A55" s="145"/>
      <c r="B55" s="148" t="s">
        <v>103</v>
      </c>
      <c r="C55" s="127" t="s">
        <v>34</v>
      </c>
      <c r="D55" s="128"/>
      <c r="E55" s="48" t="s">
        <v>35</v>
      </c>
      <c r="F55" s="131">
        <f>COUNTIF(P28:P32,"中学男子")</f>
        <v>0</v>
      </c>
      <c r="G55" s="131"/>
      <c r="H55" s="117">
        <f>SUM(F55:F56)</f>
        <v>0</v>
      </c>
      <c r="I55" s="137">
        <v>7500</v>
      </c>
      <c r="J55" s="137">
        <f>I55*H55</f>
        <v>0</v>
      </c>
      <c r="Q55" s="3"/>
    </row>
    <row r="56" spans="1:17" ht="12" customHeight="1">
      <c r="A56" s="146"/>
      <c r="B56" s="149"/>
      <c r="C56" s="129"/>
      <c r="D56" s="130"/>
      <c r="E56" s="48" t="s">
        <v>36</v>
      </c>
      <c r="F56" s="132">
        <f>COUNTIF(P28:P32,"中学女子")</f>
        <v>0</v>
      </c>
      <c r="G56" s="132"/>
      <c r="H56" s="140"/>
      <c r="I56" s="138"/>
      <c r="J56" s="138"/>
      <c r="Q56" s="3"/>
    </row>
    <row r="57" spans="1:17" ht="16.5" customHeight="1">
      <c r="F57" s="133" t="s">
        <v>21</v>
      </c>
      <c r="G57" s="134"/>
      <c r="H57" s="55">
        <f>SUM(H48:H54)</f>
        <v>0</v>
      </c>
      <c r="I57" s="83" t="s">
        <v>16</v>
      </c>
      <c r="J57" s="84">
        <f>SUM(J48:J56)</f>
        <v>0</v>
      </c>
      <c r="L57" s="85"/>
      <c r="M57" s="27"/>
      <c r="Q57" s="3"/>
    </row>
    <row r="58" spans="1:17" ht="3.75" customHeight="1">
      <c r="F58" s="53"/>
      <c r="G58" s="53"/>
      <c r="L58" s="85"/>
      <c r="M58" s="27"/>
      <c r="Q58" s="3"/>
    </row>
    <row r="59" spans="1:17" ht="16.5" customHeight="1">
      <c r="F59" s="53"/>
      <c r="G59" s="53"/>
      <c r="H59" s="124" t="s">
        <v>40</v>
      </c>
      <c r="I59" s="125"/>
      <c r="J59" s="86">
        <f>J45+J57</f>
        <v>0</v>
      </c>
      <c r="M59" s="27"/>
      <c r="Q59" s="3"/>
    </row>
    <row r="60" spans="1:17" ht="6" customHeight="1">
      <c r="F60" s="53"/>
      <c r="G60" s="53"/>
      <c r="H60" s="53"/>
      <c r="I60" s="53"/>
      <c r="J60" s="87"/>
      <c r="M60" s="27"/>
      <c r="Q60" s="3"/>
    </row>
    <row r="61" spans="1:17" ht="16.5" customHeight="1">
      <c r="B61" s="123" t="s">
        <v>41</v>
      </c>
      <c r="C61" s="203" t="s">
        <v>42</v>
      </c>
      <c r="F61" s="31" t="s">
        <v>43</v>
      </c>
      <c r="G61" s="53"/>
      <c r="H61" s="53"/>
      <c r="I61" s="31" t="s">
        <v>44</v>
      </c>
      <c r="L61" s="85"/>
      <c r="M61" s="27"/>
      <c r="Q61" s="3"/>
    </row>
    <row r="62" spans="1:17" ht="16.5" customHeight="1">
      <c r="B62" s="123"/>
      <c r="C62" s="203" t="s">
        <v>45</v>
      </c>
      <c r="F62" s="31" t="s">
        <v>46</v>
      </c>
      <c r="G62" s="53"/>
      <c r="H62" s="53"/>
      <c r="I62" s="31" t="s">
        <v>44</v>
      </c>
      <c r="L62" s="85"/>
      <c r="M62" s="27"/>
      <c r="Q62" s="3"/>
    </row>
    <row r="63" spans="1:17" ht="5.25" customHeight="1">
      <c r="F63" s="53"/>
      <c r="G63" s="53"/>
      <c r="L63" s="85"/>
      <c r="M63" s="27"/>
      <c r="Q63" s="3"/>
    </row>
    <row r="64" spans="1:17" ht="12.75" customHeight="1">
      <c r="A64" s="56" t="s">
        <v>47</v>
      </c>
      <c r="B64" s="56"/>
      <c r="C64" s="56"/>
      <c r="D64" s="56"/>
      <c r="E64" s="56"/>
      <c r="F64" s="56"/>
      <c r="G64" s="56"/>
      <c r="H64" s="1"/>
      <c r="I64" s="1"/>
      <c r="J64" s="1"/>
      <c r="K64" s="1"/>
      <c r="L64" s="1"/>
      <c r="Q64" s="3"/>
    </row>
    <row r="65" spans="1:261" s="1" customFormat="1" ht="12.75" customHeight="1">
      <c r="A65" s="126" t="s">
        <v>48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V65" s="3"/>
      <c r="W65" s="3"/>
    </row>
    <row r="66" spans="1:261" s="1" customFormat="1" ht="12.75" customHeight="1">
      <c r="A66" s="56" t="s">
        <v>105</v>
      </c>
      <c r="B66" s="88"/>
      <c r="C66" s="88"/>
      <c r="D66" s="88"/>
      <c r="E66" s="88"/>
      <c r="F66" s="88"/>
      <c r="G66" s="88"/>
      <c r="O66" s="89"/>
      <c r="P66" s="89"/>
      <c r="Q66" s="89"/>
      <c r="V66" s="3"/>
      <c r="W66" s="3"/>
    </row>
    <row r="67" spans="1:261" s="1" customFormat="1" ht="12.75" customHeight="1">
      <c r="A67" s="126" t="s">
        <v>49</v>
      </c>
      <c r="B67" s="126"/>
      <c r="C67" s="126"/>
      <c r="D67" s="126"/>
      <c r="E67" s="126"/>
      <c r="F67" s="126"/>
      <c r="G67" s="126"/>
      <c r="H67" s="126"/>
      <c r="U67" s="3"/>
      <c r="V67" s="3"/>
      <c r="W67" s="3"/>
    </row>
    <row r="68" spans="1:261" s="1" customFormat="1" ht="12.75" customHeight="1">
      <c r="A68" s="126" t="s">
        <v>50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</row>
    <row r="69" spans="1:261" s="1" customFormat="1" ht="12.75" customHeight="1">
      <c r="A69" s="31" t="s">
        <v>51</v>
      </c>
      <c r="B69" s="31"/>
      <c r="C69" s="31"/>
      <c r="D69" s="31"/>
      <c r="E69" s="31"/>
      <c r="F69" s="31"/>
      <c r="G69" s="31"/>
      <c r="H69" s="31"/>
      <c r="J69" s="93" t="s">
        <v>99</v>
      </c>
      <c r="K69" s="90"/>
      <c r="L69" s="90"/>
      <c r="N69" s="57"/>
    </row>
    <row r="70" spans="1:261" s="1" customFormat="1" ht="12.75" customHeight="1">
      <c r="A70" s="122" t="s">
        <v>74</v>
      </c>
      <c r="B70" s="122"/>
      <c r="C70" s="122"/>
      <c r="D70" s="122"/>
      <c r="E70" s="122"/>
      <c r="F70" s="122"/>
      <c r="G70" s="122"/>
      <c r="H70" s="122"/>
      <c r="I70" s="122"/>
      <c r="J70" s="3"/>
      <c r="K70" s="3"/>
      <c r="L70" s="3"/>
      <c r="M70" s="91"/>
      <c r="N70" s="57"/>
    </row>
    <row r="71" spans="1:261" s="37" customFormat="1" ht="2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57"/>
      <c r="O71" s="1"/>
      <c r="P71" s="1"/>
      <c r="Q71" s="1"/>
      <c r="R71" s="1"/>
      <c r="S71" s="1"/>
      <c r="T71" s="1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</row>
    <row r="72" spans="1:261" s="37" customFormat="1" ht="1.5" customHeight="1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57"/>
      <c r="O72" s="1"/>
      <c r="P72" s="1"/>
      <c r="Q72" s="1"/>
      <c r="R72" s="1"/>
      <c r="S72" s="1"/>
      <c r="T72" s="1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</row>
    <row r="73" spans="1:261" ht="15.75" customHeight="1" thickTop="1">
      <c r="A73" s="94" t="s">
        <v>75</v>
      </c>
      <c r="B73" s="95"/>
      <c r="C73" s="95"/>
      <c r="D73" s="95"/>
      <c r="E73" s="95" t="s">
        <v>52</v>
      </c>
      <c r="F73" s="95"/>
      <c r="G73" s="95"/>
      <c r="H73" s="95"/>
      <c r="I73" s="95"/>
      <c r="J73" s="95"/>
      <c r="K73" s="96"/>
      <c r="M73" s="57"/>
      <c r="N73" s="1"/>
      <c r="O73" s="1"/>
      <c r="P73" s="1"/>
      <c r="Q73" s="1"/>
      <c r="R73" s="1"/>
      <c r="S73" s="1"/>
    </row>
    <row r="74" spans="1:261" ht="18.75" customHeight="1">
      <c r="A74" s="97" t="s">
        <v>82</v>
      </c>
      <c r="B74" s="92"/>
      <c r="C74" s="3" t="s">
        <v>76</v>
      </c>
      <c r="D74" s="115"/>
      <c r="E74" s="115"/>
      <c r="F74" s="3" t="s">
        <v>77</v>
      </c>
      <c r="K74" s="98"/>
      <c r="M74" s="57"/>
      <c r="N74" s="1"/>
      <c r="O74" s="1"/>
      <c r="P74" s="1"/>
      <c r="Q74" s="1"/>
      <c r="R74" s="1"/>
      <c r="S74" s="1"/>
    </row>
    <row r="75" spans="1:261" ht="18.75" customHeight="1">
      <c r="A75" s="99" t="s">
        <v>83</v>
      </c>
      <c r="B75" s="100" t="s">
        <v>84</v>
      </c>
      <c r="C75" s="115" t="s">
        <v>78</v>
      </c>
      <c r="D75" s="115"/>
      <c r="E75" s="3" t="s">
        <v>85</v>
      </c>
      <c r="F75" s="3" t="s">
        <v>86</v>
      </c>
      <c r="H75" s="115"/>
      <c r="I75" s="115"/>
      <c r="K75" s="98"/>
      <c r="M75" s="57"/>
      <c r="N75" s="1"/>
      <c r="O75" s="1"/>
      <c r="P75" s="1"/>
      <c r="Q75" s="1"/>
      <c r="R75" s="1"/>
      <c r="S75" s="1"/>
    </row>
    <row r="76" spans="1:261" ht="18.75" customHeight="1">
      <c r="A76" s="97" t="s">
        <v>87</v>
      </c>
      <c r="B76" s="101" t="s">
        <v>79</v>
      </c>
      <c r="C76" s="116"/>
      <c r="D76" s="116"/>
      <c r="E76" s="116"/>
      <c r="F76" s="3" t="s">
        <v>80</v>
      </c>
      <c r="H76" s="116"/>
      <c r="I76" s="116"/>
      <c r="J76" s="116"/>
      <c r="K76" s="102"/>
      <c r="M76" s="57"/>
      <c r="N76" s="1"/>
      <c r="O76" s="1"/>
      <c r="P76" s="1"/>
      <c r="Q76" s="1"/>
      <c r="R76" s="1"/>
      <c r="S76" s="1"/>
    </row>
    <row r="77" spans="1:261" ht="18.75" customHeight="1">
      <c r="A77" s="97" t="s">
        <v>81</v>
      </c>
      <c r="B77" s="101" t="s">
        <v>88</v>
      </c>
      <c r="C77" s="116"/>
      <c r="D77" s="116"/>
      <c r="E77" s="116"/>
      <c r="F77" s="116"/>
      <c r="G77" s="116"/>
      <c r="H77" s="116"/>
      <c r="I77" s="116"/>
      <c r="K77" s="102"/>
      <c r="M77" s="57"/>
      <c r="N77" s="1"/>
      <c r="O77" s="1"/>
      <c r="P77" s="1"/>
      <c r="Q77" s="1"/>
      <c r="R77" s="1"/>
      <c r="S77" s="1"/>
    </row>
    <row r="78" spans="1:261" ht="6.75" customHeight="1" thickBot="1">
      <c r="A78" s="103"/>
      <c r="B78" s="104"/>
      <c r="C78" s="104"/>
      <c r="D78" s="104"/>
      <c r="E78" s="104"/>
      <c r="F78" s="104"/>
      <c r="G78" s="104"/>
      <c r="H78" s="104"/>
      <c r="I78" s="104"/>
      <c r="J78" s="104"/>
      <c r="K78" s="105"/>
      <c r="N78" s="57"/>
      <c r="O78" s="1"/>
      <c r="P78" s="1"/>
      <c r="Q78" s="1"/>
      <c r="R78" s="1"/>
      <c r="S78" s="1"/>
      <c r="T78" s="1"/>
    </row>
    <row r="79" spans="1:261" ht="13.5" thickTop="1">
      <c r="Q79" s="3"/>
    </row>
    <row r="82" spans="17:17">
      <c r="Q82" s="3"/>
    </row>
    <row r="83" spans="17:17">
      <c r="Q83" s="3"/>
    </row>
  </sheetData>
  <sheetProtection algorithmName="SHA-512" hashValue="fCmswNC2XANjIhAqSeqCGZTCb+xo+vhObjy23OYJ5BWPaGC5Pv9nlrttI9t1ejCrVq1sukRn156iVX39sxo3kA==" saltValue="SwZ7vsz1QS8ZyEtx8haVJQ==" spinCount="100000" sheet="1" objects="1" scenarios="1" insertHyperlinks="0" sort="0" autoFilter="0"/>
  <mergeCells count="111">
    <mergeCell ref="A8:E8"/>
    <mergeCell ref="G8:J8"/>
    <mergeCell ref="A12:E12"/>
    <mergeCell ref="G12:H12"/>
    <mergeCell ref="G13:H13"/>
    <mergeCell ref="G28:H28"/>
    <mergeCell ref="G29:H29"/>
    <mergeCell ref="F36:G36"/>
    <mergeCell ref="F37:G37"/>
    <mergeCell ref="G30:H30"/>
    <mergeCell ref="G31:H31"/>
    <mergeCell ref="G32:H32"/>
    <mergeCell ref="C35:D35"/>
    <mergeCell ref="F35:G35"/>
    <mergeCell ref="B28:E32"/>
    <mergeCell ref="G15:H15"/>
    <mergeCell ref="G16:H16"/>
    <mergeCell ref="G17:H17"/>
    <mergeCell ref="G18:H18"/>
    <mergeCell ref="A13:A24"/>
    <mergeCell ref="H75:I75"/>
    <mergeCell ref="C9:E9"/>
    <mergeCell ref="C11:D11"/>
    <mergeCell ref="F11:H11"/>
    <mergeCell ref="I11:J11"/>
    <mergeCell ref="F9:G9"/>
    <mergeCell ref="F38:G38"/>
    <mergeCell ref="F39:G39"/>
    <mergeCell ref="F40:G40"/>
    <mergeCell ref="C48:D52"/>
    <mergeCell ref="F51:G51"/>
    <mergeCell ref="F52:G52"/>
    <mergeCell ref="F41:G41"/>
    <mergeCell ref="F42:G42"/>
    <mergeCell ref="F43:G43"/>
    <mergeCell ref="F44:G44"/>
    <mergeCell ref="F45:G45"/>
    <mergeCell ref="A1:K1"/>
    <mergeCell ref="J2:K2"/>
    <mergeCell ref="A6:E6"/>
    <mergeCell ref="G6:J6"/>
    <mergeCell ref="A7:E7"/>
    <mergeCell ref="G7:J7"/>
    <mergeCell ref="G24:H24"/>
    <mergeCell ref="A27:E27"/>
    <mergeCell ref="G27:H27"/>
    <mergeCell ref="B13:E24"/>
    <mergeCell ref="G19:H19"/>
    <mergeCell ref="G20:H20"/>
    <mergeCell ref="G21:H21"/>
    <mergeCell ref="G22:H22"/>
    <mergeCell ref="G23:H23"/>
    <mergeCell ref="G14:H14"/>
    <mergeCell ref="A28:A32"/>
    <mergeCell ref="A35:A44"/>
    <mergeCell ref="A47:A56"/>
    <mergeCell ref="B36:B38"/>
    <mergeCell ref="B39:B40"/>
    <mergeCell ref="B41:B42"/>
    <mergeCell ref="B43:B44"/>
    <mergeCell ref="B48:B52"/>
    <mergeCell ref="B53:B54"/>
    <mergeCell ref="B55:B56"/>
    <mergeCell ref="C39:D40"/>
    <mergeCell ref="C36:D38"/>
    <mergeCell ref="C47:D47"/>
    <mergeCell ref="J53:J54"/>
    <mergeCell ref="J55:J56"/>
    <mergeCell ref="I36:I38"/>
    <mergeCell ref="I39:I40"/>
    <mergeCell ref="I41:I42"/>
    <mergeCell ref="I43:I44"/>
    <mergeCell ref="I48:I52"/>
    <mergeCell ref="J36:J38"/>
    <mergeCell ref="J39:J40"/>
    <mergeCell ref="J41:J42"/>
    <mergeCell ref="J43:J44"/>
    <mergeCell ref="J48:J52"/>
    <mergeCell ref="H43:H44"/>
    <mergeCell ref="H48:H52"/>
    <mergeCell ref="H53:H54"/>
    <mergeCell ref="H55:H56"/>
    <mergeCell ref="I53:I54"/>
    <mergeCell ref="I55:I56"/>
    <mergeCell ref="H36:H38"/>
    <mergeCell ref="H39:H40"/>
    <mergeCell ref="H41:H42"/>
    <mergeCell ref="D74:E74"/>
    <mergeCell ref="C76:E76"/>
    <mergeCell ref="C77:I77"/>
    <mergeCell ref="C75:D75"/>
    <mergeCell ref="H76:J76"/>
    <mergeCell ref="C53:D54"/>
    <mergeCell ref="C43:D44"/>
    <mergeCell ref="C41:D42"/>
    <mergeCell ref="A70:I70"/>
    <mergeCell ref="B61:B62"/>
    <mergeCell ref="H59:I59"/>
    <mergeCell ref="A65:K65"/>
    <mergeCell ref="A67:H67"/>
    <mergeCell ref="C55:D56"/>
    <mergeCell ref="A68:M68"/>
    <mergeCell ref="F53:G53"/>
    <mergeCell ref="F54:G54"/>
    <mergeCell ref="F55:G55"/>
    <mergeCell ref="F56:G56"/>
    <mergeCell ref="F57:G57"/>
    <mergeCell ref="F47:G47"/>
    <mergeCell ref="F48:G48"/>
    <mergeCell ref="F49:G49"/>
    <mergeCell ref="F50:G50"/>
  </mergeCells>
  <phoneticPr fontId="30"/>
  <dataValidations count="2">
    <dataValidation type="list" allowBlank="1" showInputMessage="1" showErrorMessage="1" sqref="I13:I24" xr:uid="{00000000-0002-0000-0000-000000000000}">
      <formula1>$E$36:$E$44</formula1>
    </dataValidation>
    <dataValidation type="list" allowBlank="1" showInputMessage="1" showErrorMessage="1" sqref="I28:I32" xr:uid="{00000000-0002-0000-0000-000001000000}">
      <formula1>$E$48:$E$56</formula1>
    </dataValidation>
  </dataValidations>
  <hyperlinks>
    <hyperlink ref="J69" r:id="rId1" xr:uid="{00000000-0004-0000-0000-000000000000}"/>
  </hyperlinks>
  <pageMargins left="1.02291666666667" right="0.6" top="0.49" bottom="0.35" header="0.3" footer="0.3"/>
  <pageSetup paperSize="9" scale="8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workbookViewId="0">
      <selection activeCell="L18" sqref="L18"/>
    </sheetView>
  </sheetViews>
  <sheetFormatPr defaultColWidth="9" defaultRowHeight="13.5"/>
  <cols>
    <col min="1" max="1" width="5.375" customWidth="1"/>
    <col min="3" max="3" width="20.25" customWidth="1"/>
    <col min="4" max="4" width="5.875" customWidth="1"/>
    <col min="5" max="9" width="4.625" customWidth="1"/>
    <col min="10" max="10" width="10.375" customWidth="1"/>
    <col min="16" max="16" width="9" hidden="1" customWidth="1"/>
  </cols>
  <sheetData>
    <row r="3" spans="1:16" ht="9" customHeight="1"/>
    <row r="4" spans="1:16" s="1" customFormat="1" ht="16.5" customHeight="1">
      <c r="A4" s="152" t="s">
        <v>73</v>
      </c>
      <c r="B4" s="152"/>
      <c r="C4" s="152"/>
      <c r="D4" s="152"/>
      <c r="E4" s="152"/>
      <c r="F4" s="152"/>
      <c r="G4" s="152"/>
      <c r="H4" s="152"/>
      <c r="I4" s="152"/>
      <c r="J4" s="152"/>
      <c r="O4" s="30"/>
    </row>
    <row r="5" spans="1:16" s="1" customFormat="1" ht="9.75" customHeight="1">
      <c r="A5" s="4"/>
      <c r="B5" s="5"/>
      <c r="C5" s="5"/>
      <c r="D5" s="5"/>
      <c r="E5" s="5"/>
      <c r="F5" s="5"/>
      <c r="G5" s="5"/>
      <c r="H5" s="153"/>
      <c r="I5" s="153"/>
      <c r="O5" s="30"/>
    </row>
    <row r="6" spans="1:16" s="1" customFormat="1" ht="15" customHeight="1">
      <c r="A6" s="6" t="s">
        <v>0</v>
      </c>
      <c r="B6" s="7"/>
      <c r="D6" s="8" t="s">
        <v>53</v>
      </c>
      <c r="E6" s="9"/>
      <c r="F6" s="9"/>
      <c r="G6" s="10"/>
      <c r="H6" s="10"/>
      <c r="N6" s="30"/>
    </row>
    <row r="7" spans="1:16" s="1" customFormat="1" ht="14.25" customHeight="1">
      <c r="A7" s="9"/>
      <c r="B7" s="9"/>
      <c r="C7" s="9"/>
      <c r="D7" s="9"/>
      <c r="F7" s="9"/>
      <c r="G7" s="9"/>
      <c r="H7" s="9"/>
      <c r="I7" s="9"/>
      <c r="O7" s="30"/>
    </row>
    <row r="8" spans="1:16" s="1" customFormat="1" ht="18" customHeight="1">
      <c r="A8" s="6" t="s">
        <v>54</v>
      </c>
      <c r="B8" s="9"/>
      <c r="C8" s="9"/>
      <c r="D8" s="9"/>
      <c r="E8" s="9" t="s">
        <v>55</v>
      </c>
      <c r="F8" s="9"/>
      <c r="G8" s="9"/>
      <c r="H8" s="9"/>
      <c r="I8" s="9"/>
      <c r="O8" s="30"/>
    </row>
    <row r="9" spans="1:16" s="1" customFormat="1" ht="18" customHeight="1">
      <c r="A9" s="200" t="str">
        <f>'GS-1'!A6</f>
        <v>クラブ№　：　　　　－　　　　</v>
      </c>
      <c r="B9" s="200"/>
      <c r="C9" s="200"/>
      <c r="D9" s="11"/>
      <c r="E9" s="9"/>
      <c r="F9" s="9"/>
      <c r="G9" s="9"/>
      <c r="H9" s="9"/>
      <c r="L9" s="31"/>
      <c r="M9" s="31"/>
    </row>
    <row r="10" spans="1:16" s="1" customFormat="1" ht="18" customHeight="1">
      <c r="A10" s="201" t="str">
        <f>'GS-1'!A7</f>
        <v>所属団体名：</v>
      </c>
      <c r="B10" s="201"/>
      <c r="C10" s="201"/>
      <c r="D10" s="12"/>
      <c r="E10" s="154" t="s">
        <v>56</v>
      </c>
      <c r="F10" s="154"/>
      <c r="G10" s="154"/>
      <c r="H10" s="202"/>
      <c r="I10" s="202"/>
      <c r="J10" s="202"/>
    </row>
    <row r="11" spans="1:16" s="1" customFormat="1" ht="18" customHeight="1">
      <c r="A11" s="155" t="s">
        <v>57</v>
      </c>
      <c r="B11" s="155"/>
      <c r="C11" s="155"/>
      <c r="D11" s="12"/>
      <c r="E11" s="155" t="s">
        <v>6</v>
      </c>
      <c r="F11" s="155"/>
      <c r="G11" s="155"/>
      <c r="H11" s="155"/>
      <c r="I11" s="155"/>
      <c r="J11" s="155"/>
    </row>
    <row r="12" spans="1:16" s="1" customFormat="1" ht="18" customHeight="1">
      <c r="A12" s="154" t="s">
        <v>58</v>
      </c>
      <c r="B12" s="154"/>
      <c r="C12" s="154"/>
      <c r="D12" s="154"/>
      <c r="E12" s="154"/>
      <c r="F12" s="154"/>
      <c r="G12" s="154"/>
      <c r="H12" s="154"/>
      <c r="I12" s="154"/>
      <c r="J12" s="154"/>
    </row>
    <row r="13" spans="1:16" s="1" customFormat="1" ht="9" customHeight="1">
      <c r="A13" s="13"/>
      <c r="B13" s="13"/>
      <c r="C13" s="13"/>
      <c r="D13" s="12"/>
      <c r="E13" s="13"/>
      <c r="F13" s="13"/>
      <c r="G13" s="13"/>
      <c r="H13" s="13"/>
    </row>
    <row r="14" spans="1:16" s="1" customFormat="1" ht="18" customHeight="1">
      <c r="A14" s="106" t="s">
        <v>59</v>
      </c>
      <c r="B14" s="13"/>
      <c r="C14" s="13"/>
      <c r="D14" s="12"/>
      <c r="E14" s="13"/>
      <c r="F14" s="13"/>
      <c r="G14" s="13"/>
      <c r="H14" s="13"/>
      <c r="P14" s="1" t="s">
        <v>60</v>
      </c>
    </row>
    <row r="15" spans="1:16" s="1" customFormat="1" ht="15.75" customHeight="1">
      <c r="A15" s="196" t="s">
        <v>8</v>
      </c>
      <c r="B15" s="189" t="s">
        <v>9</v>
      </c>
      <c r="C15" s="190"/>
      <c r="D15" s="198" t="s">
        <v>61</v>
      </c>
      <c r="E15" s="194" t="s">
        <v>62</v>
      </c>
      <c r="F15" s="194"/>
      <c r="G15" s="194"/>
      <c r="H15" s="14" t="s">
        <v>31</v>
      </c>
      <c r="I15" s="14" t="s">
        <v>34</v>
      </c>
      <c r="J15" s="187" t="s">
        <v>63</v>
      </c>
      <c r="P15" s="1" t="s">
        <v>64</v>
      </c>
    </row>
    <row r="16" spans="1:16" s="2" customFormat="1" ht="22.5" customHeight="1">
      <c r="A16" s="197"/>
      <c r="B16" s="191"/>
      <c r="C16" s="192"/>
      <c r="D16" s="199"/>
      <c r="E16" s="15" t="s">
        <v>65</v>
      </c>
      <c r="F16" s="15" t="s">
        <v>66</v>
      </c>
      <c r="G16" s="15" t="s">
        <v>67</v>
      </c>
      <c r="H16" s="16" t="s">
        <v>68</v>
      </c>
      <c r="I16" s="32" t="s">
        <v>69</v>
      </c>
      <c r="J16" s="188"/>
      <c r="L16" s="1"/>
      <c r="P16" s="2" t="s">
        <v>70</v>
      </c>
    </row>
    <row r="17" spans="1:14" s="3" customFormat="1" ht="16.5" customHeight="1">
      <c r="A17" s="17">
        <v>1</v>
      </c>
      <c r="B17" s="141" t="str">
        <f>MID('GS-1'!G13,1,15)</f>
        <v/>
      </c>
      <c r="C17" s="141"/>
      <c r="D17" s="19" t="str">
        <f>IF(B17="","",MID('GS-1'!I13,3,1))</f>
        <v/>
      </c>
      <c r="E17" s="19" t="str">
        <f>IF(B17="","",IF(MID('GS-1'!I13,5,1)="Ａ","〇",""))</f>
        <v/>
      </c>
      <c r="F17" s="19" t="str">
        <f>IF(B17="","",IF(MID('GS-1'!I13,5,1)="Ｂ","〇",""))</f>
        <v/>
      </c>
      <c r="G17" s="19" t="str">
        <f>IF(B17="","",IF(MID('GS-1'!I13,5,1)="Ｃ","〇",""))</f>
        <v/>
      </c>
      <c r="H17" s="20" t="str">
        <f>IF(B17="","",IF(MID('GS-1'!I13,1,2)="少年","〇",""))</f>
        <v/>
      </c>
      <c r="I17" s="19" t="str">
        <f>IF(B17="","",IF(MID('GS-1'!I13,1,2)="中学","〇",""))</f>
        <v/>
      </c>
      <c r="J17" s="33"/>
      <c r="L17" s="1"/>
      <c r="M17" s="2"/>
      <c r="N17" s="2"/>
    </row>
    <row r="18" spans="1:14" s="3" customFormat="1" ht="16.5" customHeight="1">
      <c r="A18" s="21">
        <v>2</v>
      </c>
      <c r="B18" s="141" t="str">
        <f>MID('GS-1'!G14,1,15)</f>
        <v/>
      </c>
      <c r="C18" s="141"/>
      <c r="D18" s="22" t="str">
        <f>IF(B18="","",MID('GS-1'!I14,3,1))</f>
        <v/>
      </c>
      <c r="E18" s="22" t="str">
        <f>IF(B18="","",IF(MID('GS-1'!I14,5,1)="Ａ","〇",""))</f>
        <v/>
      </c>
      <c r="F18" s="22" t="str">
        <f>IF(B18="","",IF(MID('GS-1'!I14,5,1)="Ｂ","〇",""))</f>
        <v/>
      </c>
      <c r="G18" s="20" t="str">
        <f>IF(B18="","",IF(MID('GS-1'!I14,5,1)="Ｃ","〇",""))</f>
        <v/>
      </c>
      <c r="H18" s="22" t="str">
        <f>IF(B18="","",IF(MID('GS-1'!I14,1,2)="少年","〇",""))</f>
        <v/>
      </c>
      <c r="I18" s="22" t="str">
        <f>IF(B18="","",IF(MID('GS-1'!I14,1,2)="中学","〇",""))</f>
        <v/>
      </c>
      <c r="J18" s="34"/>
      <c r="L18" s="1"/>
      <c r="M18" s="2"/>
      <c r="N18" s="2"/>
    </row>
    <row r="19" spans="1:14" s="3" customFormat="1" ht="16.5" customHeight="1">
      <c r="A19" s="21">
        <v>3</v>
      </c>
      <c r="B19" s="141" t="str">
        <f>MID('GS-1'!G15,1,15)</f>
        <v/>
      </c>
      <c r="C19" s="141"/>
      <c r="D19" s="22" t="str">
        <f>IF(B19="","",MID('GS-1'!I15,3,1))</f>
        <v/>
      </c>
      <c r="E19" s="22" t="str">
        <f>IF(B19="","",IF(MID('GS-1'!I15,5,1)="Ａ","〇",""))</f>
        <v/>
      </c>
      <c r="F19" s="22" t="str">
        <f>IF(B19="","",IF(MID('GS-1'!I15,5,1)="Ｂ","〇",""))</f>
        <v/>
      </c>
      <c r="G19" s="22" t="str">
        <f>IF(B19="","",IF(MID('GS-1'!I15,5,1)="Ｃ","〇",""))</f>
        <v/>
      </c>
      <c r="H19" s="22" t="str">
        <f>IF(B19="","",IF(MID('GS-1'!I15,1,2)="少年","〇",""))</f>
        <v/>
      </c>
      <c r="I19" s="22" t="str">
        <f>IF(B19="","",IF(MID('GS-1'!I15,1,2)="中学","〇",""))</f>
        <v/>
      </c>
      <c r="J19" s="34"/>
      <c r="L19" s="2"/>
      <c r="M19" s="2"/>
      <c r="N19" s="2"/>
    </row>
    <row r="20" spans="1:14" s="3" customFormat="1" ht="16.5" customHeight="1">
      <c r="A20" s="21">
        <v>4</v>
      </c>
      <c r="B20" s="141" t="str">
        <f>MID('GS-1'!G16,1,15)</f>
        <v/>
      </c>
      <c r="C20" s="141"/>
      <c r="D20" s="22" t="str">
        <f>IF(B20="","",MID('GS-1'!I16,3,1))</f>
        <v/>
      </c>
      <c r="E20" s="22" t="str">
        <f>IF(B20="","",IF(MID('GS-1'!I16,5,1)="Ａ","〇",""))</f>
        <v/>
      </c>
      <c r="F20" s="22" t="str">
        <f>IF(B20="","",IF(MID('GS-1'!I16,5,1)="Ｂ","〇",""))</f>
        <v/>
      </c>
      <c r="G20" s="22" t="str">
        <f>IF(B20="","",IF(MID('GS-1'!I16,5,1)="Ｃ","〇",""))</f>
        <v/>
      </c>
      <c r="H20" s="22" t="str">
        <f>IF(B20="","",IF(MID('GS-1'!I16,1,2)="少年","〇",""))</f>
        <v/>
      </c>
      <c r="I20" s="22" t="str">
        <f>IF(B20="","",IF(MID('GS-1'!I16,1,2)="中学","〇",""))</f>
        <v/>
      </c>
      <c r="J20" s="34"/>
      <c r="L20" s="2"/>
      <c r="M20" s="2"/>
      <c r="N20" s="2"/>
    </row>
    <row r="21" spans="1:14" s="3" customFormat="1" ht="16.5" customHeight="1">
      <c r="A21" s="21">
        <v>5</v>
      </c>
      <c r="B21" s="141" t="str">
        <f>MID('GS-1'!G17,1,15)</f>
        <v/>
      </c>
      <c r="C21" s="141"/>
      <c r="D21" s="22" t="str">
        <f>IF(B21="","",MID('GS-1'!I17,3,1))</f>
        <v/>
      </c>
      <c r="E21" s="22" t="str">
        <f>IF(B21="","",IF(MID('GS-1'!I17,5,1)="Ａ","〇",""))</f>
        <v/>
      </c>
      <c r="F21" s="22" t="str">
        <f>IF(B21="","",IF(MID('GS-1'!I17,5,1)="Ｂ","〇",""))</f>
        <v/>
      </c>
      <c r="G21" s="22" t="str">
        <f>IF(B21="","",IF(MID('GS-1'!I17,5,1)="Ｃ","〇",""))</f>
        <v/>
      </c>
      <c r="H21" s="22" t="str">
        <f>IF(B21="","",IF(MID('GS-1'!I17,1,2)="少年","〇",""))</f>
        <v/>
      </c>
      <c r="I21" s="22" t="str">
        <f>IF(B21="","",IF(MID('GS-1'!I17,1,2)="中学","〇",""))</f>
        <v/>
      </c>
      <c r="J21" s="34"/>
      <c r="L21" s="2"/>
      <c r="M21" s="2"/>
      <c r="N21" s="2"/>
    </row>
    <row r="22" spans="1:14" s="3" customFormat="1" ht="16.5" customHeight="1">
      <c r="A22" s="21">
        <v>6</v>
      </c>
      <c r="B22" s="141" t="str">
        <f>MID('GS-1'!G18,1,15)</f>
        <v/>
      </c>
      <c r="C22" s="141"/>
      <c r="D22" s="22" t="str">
        <f>IF(B22="","",MID('GS-1'!I18,3,1))</f>
        <v/>
      </c>
      <c r="E22" s="22" t="str">
        <f>IF(B22="","",IF(MID('GS-1'!I18,5,1)="Ａ","〇",""))</f>
        <v/>
      </c>
      <c r="F22" s="22" t="str">
        <f>IF(B22="","",IF(MID('GS-1'!I18,5,1)="Ｂ","〇",""))</f>
        <v/>
      </c>
      <c r="G22" s="22" t="str">
        <f>IF(B22="","",IF(MID('GS-1'!I18,5,1)="Ｃ","〇",""))</f>
        <v/>
      </c>
      <c r="H22" s="22" t="str">
        <f>IF(B22="","",IF(MID('GS-1'!I18,1,2)="少年","〇",""))</f>
        <v/>
      </c>
      <c r="I22" s="22" t="str">
        <f>IF(B22="","",IF(MID('GS-1'!I18,1,2)="中学","〇",""))</f>
        <v/>
      </c>
      <c r="J22" s="34"/>
      <c r="L22" s="2"/>
      <c r="M22" s="2"/>
      <c r="N22" s="2"/>
    </row>
    <row r="23" spans="1:14" s="3" customFormat="1" ht="16.5" customHeight="1">
      <c r="A23" s="21">
        <v>7</v>
      </c>
      <c r="B23" s="141" t="str">
        <f>MID('GS-1'!G19,1,15)</f>
        <v/>
      </c>
      <c r="C23" s="141"/>
      <c r="D23" s="22" t="str">
        <f>IF(B23="","",MID('GS-1'!I19,3,1))</f>
        <v/>
      </c>
      <c r="E23" s="22" t="str">
        <f>IF(B23="","",IF(MID('GS-1'!I19,5,1)="Ａ","〇",""))</f>
        <v/>
      </c>
      <c r="F23" s="22" t="str">
        <f>IF(B23="","",IF(MID('GS-1'!I19,5,1)="Ｂ","〇",""))</f>
        <v/>
      </c>
      <c r="G23" s="22" t="str">
        <f>IF(B23="","",IF(MID('GS-1'!I19,5,1)="Ｃ","〇",""))</f>
        <v/>
      </c>
      <c r="H23" s="22" t="str">
        <f>IF(B23="","",IF(MID('GS-1'!I19,1,2)="少年","〇",""))</f>
        <v/>
      </c>
      <c r="I23" s="22" t="str">
        <f>IF(B23="","",IF(MID('GS-1'!I19,1,2)="中学","〇",""))</f>
        <v/>
      </c>
      <c r="J23" s="34"/>
      <c r="L23" s="2"/>
      <c r="M23" s="2"/>
      <c r="N23" s="2"/>
    </row>
    <row r="24" spans="1:14" s="3" customFormat="1" ht="16.5" customHeight="1">
      <c r="A24" s="23">
        <v>8</v>
      </c>
      <c r="B24" s="141" t="str">
        <f>MID('GS-1'!G20,1,15)</f>
        <v/>
      </c>
      <c r="C24" s="141"/>
      <c r="D24" s="22" t="str">
        <f>IF(B24="","",MID('GS-1'!I20,3,1))</f>
        <v/>
      </c>
      <c r="E24" s="22" t="str">
        <f>IF(B24="","",IF(MID('GS-1'!I20,5,1)="Ａ","〇",""))</f>
        <v/>
      </c>
      <c r="F24" s="22" t="str">
        <f>IF(B24="","",IF(MID('GS-1'!I20,5,1)="Ｂ","〇",""))</f>
        <v/>
      </c>
      <c r="G24" s="22" t="str">
        <f>IF(B24="","",IF(MID('GS-1'!I20,5,1)="Ｃ","〇",""))</f>
        <v/>
      </c>
      <c r="H24" s="22" t="str">
        <f>IF(B24="","",IF(MID('GS-1'!I20,1,2)="少年","〇",""))</f>
        <v/>
      </c>
      <c r="I24" s="22" t="str">
        <f>IF(B24="","",IF(MID('GS-1'!I20,1,2)="中学","〇",""))</f>
        <v/>
      </c>
      <c r="J24" s="34"/>
      <c r="L24" s="2"/>
      <c r="M24" s="2"/>
      <c r="N24" s="2"/>
    </row>
    <row r="25" spans="1:14" s="3" customFormat="1" ht="16.5" customHeight="1">
      <c r="A25" s="21">
        <v>9</v>
      </c>
      <c r="B25" s="141" t="str">
        <f>MID('GS-1'!G21,1,15)</f>
        <v/>
      </c>
      <c r="C25" s="141"/>
      <c r="D25" s="22" t="str">
        <f>IF(B25="","",MID('GS-1'!I21,3,1))</f>
        <v/>
      </c>
      <c r="E25" s="22" t="str">
        <f>IF(B25="","",IF(MID('GS-1'!I21,5,1)="Ａ","〇",""))</f>
        <v/>
      </c>
      <c r="F25" s="22" t="str">
        <f>IF(B25="","",IF(MID('GS-1'!I21,5,1)="Ｂ","〇",""))</f>
        <v/>
      </c>
      <c r="G25" s="22" t="str">
        <f>IF(B25="","",IF(MID('GS-1'!I21,5,1)="Ｃ","〇",""))</f>
        <v/>
      </c>
      <c r="H25" s="22" t="str">
        <f>IF(B25="","",IF(MID('GS-1'!I21,1,2)="少年","〇",""))</f>
        <v/>
      </c>
      <c r="I25" s="22" t="str">
        <f>IF(B25="","",IF(MID('GS-1'!I21,1,2)="中学","〇",""))</f>
        <v/>
      </c>
      <c r="J25" s="34"/>
      <c r="L25" s="2"/>
      <c r="M25" s="2"/>
      <c r="N25" s="2"/>
    </row>
    <row r="26" spans="1:14" s="3" customFormat="1" ht="16.5" customHeight="1">
      <c r="A26" s="21">
        <v>10</v>
      </c>
      <c r="B26" s="141" t="str">
        <f>MID('GS-1'!G22,1,15)</f>
        <v/>
      </c>
      <c r="C26" s="141"/>
      <c r="D26" s="22" t="str">
        <f>IF(B26="","",MID('GS-1'!I22,3,1))</f>
        <v/>
      </c>
      <c r="E26" s="22" t="str">
        <f>IF(B26="","",IF(MID('GS-1'!I22,5,1)="Ａ","〇",""))</f>
        <v/>
      </c>
      <c r="F26" s="22" t="str">
        <f>IF(B26="","",IF(MID('GS-1'!I22,5,1)="Ｂ","〇",""))</f>
        <v/>
      </c>
      <c r="G26" s="22" t="str">
        <f>IF(B26="","",IF(MID('GS-1'!I22,5,1)="Ｃ","〇",""))</f>
        <v/>
      </c>
      <c r="H26" s="22" t="str">
        <f>IF(B26="","",IF(MID('GS-1'!I22,1,2)="少年","〇",""))</f>
        <v/>
      </c>
      <c r="I26" s="22" t="str">
        <f>IF(B26="","",IF(MID('GS-1'!I22,1,2)="中学","〇",""))</f>
        <v/>
      </c>
      <c r="J26" s="34"/>
      <c r="L26" s="2"/>
      <c r="M26" s="2"/>
      <c r="N26" s="2"/>
    </row>
    <row r="27" spans="1:14" s="3" customFormat="1" ht="16.5" customHeight="1">
      <c r="A27" s="23">
        <v>11</v>
      </c>
      <c r="B27" s="141" t="str">
        <f>MID('GS-1'!G23,1,15)</f>
        <v/>
      </c>
      <c r="C27" s="141"/>
      <c r="D27" s="22" t="str">
        <f>IF(B27="","",MID('GS-1'!I23,3,1))</f>
        <v/>
      </c>
      <c r="E27" s="22" t="str">
        <f>IF(B27="","",IF(MID('GS-1'!I23,5,1)="Ａ","〇",""))</f>
        <v/>
      </c>
      <c r="F27" s="22" t="str">
        <f>IF(B27="","",IF(MID('GS-1'!I23,5,1)="Ｂ","〇",""))</f>
        <v/>
      </c>
      <c r="G27" s="22" t="str">
        <f>IF(B27="","",IF(MID('GS-1'!I23,5,1)="Ｃ","〇",""))</f>
        <v/>
      </c>
      <c r="H27" s="22" t="str">
        <f>IF(B27="","",IF(MID('GS-1'!I23,1,2)="少年","〇",""))</f>
        <v/>
      </c>
      <c r="I27" s="22" t="str">
        <f>IF(B27="","",IF(MID('GS-1'!I23,1,2)="中学","〇",""))</f>
        <v/>
      </c>
      <c r="J27" s="34"/>
      <c r="L27" s="2"/>
      <c r="M27" s="2"/>
      <c r="N27" s="2"/>
    </row>
    <row r="28" spans="1:14" s="3" customFormat="1" ht="16.5" customHeight="1">
      <c r="A28" s="24">
        <v>12</v>
      </c>
      <c r="B28" s="193" t="str">
        <f>MID('GS-1'!G24,1,15)</f>
        <v/>
      </c>
      <c r="C28" s="193"/>
      <c r="D28" s="26" t="str">
        <f>IF(B28="","",MID('GS-1'!I24,3,1))</f>
        <v/>
      </c>
      <c r="E28" s="26" t="str">
        <f>IF(B28="","",IF(MID('GS-1'!I24,5,1)="Ａ","〇",""))</f>
        <v/>
      </c>
      <c r="F28" s="26" t="str">
        <f>IF(B28="","",IF(MID('GS-1'!I24,5,1)="Ｂ","〇",""))</f>
        <v/>
      </c>
      <c r="G28" s="26" t="str">
        <f>IF(B28="","",IF(MID('GS-1'!I24,5,1)="Ｃ","〇",""))</f>
        <v/>
      </c>
      <c r="H28" s="26" t="str">
        <f>IF(B28="","",IF(MID('GS-1'!I24,1,2)="少年","〇",""))</f>
        <v/>
      </c>
      <c r="I28" s="26" t="str">
        <f>IF(B28="","",IF(MID('GS-1'!I24,1,2)="中学","〇",""))</f>
        <v/>
      </c>
      <c r="J28" s="35"/>
      <c r="L28" s="2"/>
      <c r="M28" s="2"/>
      <c r="N28" s="2"/>
    </row>
    <row r="29" spans="1:14" s="3" customFormat="1" ht="6.75" customHeight="1">
      <c r="A29" s="2"/>
      <c r="B29" s="2"/>
      <c r="C29" s="2"/>
      <c r="D29" s="2"/>
      <c r="E29" s="2"/>
      <c r="F29" s="2"/>
      <c r="G29" s="2"/>
      <c r="H29" s="2"/>
      <c r="K29" s="36"/>
      <c r="L29" s="2"/>
      <c r="M29" s="2"/>
      <c r="N29" s="2"/>
    </row>
    <row r="30" spans="1:14" s="3" customFormat="1" ht="15" customHeight="1">
      <c r="A30" s="106" t="s">
        <v>71</v>
      </c>
      <c r="B30" s="2"/>
      <c r="C30" s="2"/>
      <c r="D30" s="2"/>
      <c r="E30" s="2"/>
      <c r="F30" s="2"/>
      <c r="G30" s="27"/>
      <c r="H30" s="28"/>
      <c r="K30" s="36"/>
    </row>
    <row r="31" spans="1:14" s="1" customFormat="1" ht="15.75" customHeight="1">
      <c r="A31" s="196" t="s">
        <v>8</v>
      </c>
      <c r="B31" s="189" t="s">
        <v>9</v>
      </c>
      <c r="C31" s="190"/>
      <c r="D31" s="198" t="s">
        <v>61</v>
      </c>
      <c r="E31" s="194" t="s">
        <v>62</v>
      </c>
      <c r="F31" s="194"/>
      <c r="G31" s="194"/>
      <c r="H31" s="14" t="s">
        <v>31</v>
      </c>
      <c r="I31" s="14" t="s">
        <v>34</v>
      </c>
      <c r="J31" s="187" t="s">
        <v>63</v>
      </c>
    </row>
    <row r="32" spans="1:14" s="2" customFormat="1" ht="22.5" customHeight="1">
      <c r="A32" s="197"/>
      <c r="B32" s="191"/>
      <c r="C32" s="192"/>
      <c r="D32" s="199"/>
      <c r="E32" s="15" t="s">
        <v>65</v>
      </c>
      <c r="F32" s="15" t="s">
        <v>66</v>
      </c>
      <c r="G32" s="15" t="s">
        <v>67</v>
      </c>
      <c r="H32" s="16" t="s">
        <v>68</v>
      </c>
      <c r="I32" s="32" t="s">
        <v>69</v>
      </c>
      <c r="J32" s="188"/>
    </row>
    <row r="33" spans="1:12" s="3" customFormat="1" ht="16.5" customHeight="1">
      <c r="A33" s="17">
        <v>1</v>
      </c>
      <c r="B33" s="195" t="str">
        <f>MID('GS-1'!G28,1,15)</f>
        <v/>
      </c>
      <c r="C33" s="195"/>
      <c r="D33" s="19" t="str">
        <f>IF(B33="","",MID('GS-1'!I28,3,1))</f>
        <v/>
      </c>
      <c r="E33" s="19" t="str">
        <f>IF(B33="","",IF(MID('GS-1'!I28,5,1)="Ａ","〇",""))</f>
        <v/>
      </c>
      <c r="F33" s="19" t="str">
        <f>IF(B33="","",IF(MID('GS-1'!I28,5,1)="Ｂ","〇",""))</f>
        <v/>
      </c>
      <c r="G33" s="19" t="str">
        <f>IF(B33="","",IF(MID('GS-1'!I28,5,1)="Ｃ","〇",""))</f>
        <v/>
      </c>
      <c r="H33" s="19" t="str">
        <f>IF(B33="","",IF(MID('GS-1'!I28,1,2)="少年","〇",""))</f>
        <v/>
      </c>
      <c r="I33" s="19" t="str">
        <f>IF(B33="","",IF(MID('GS-1'!I28,1,2)="中学","〇",""))</f>
        <v/>
      </c>
      <c r="J33" s="33"/>
      <c r="L33" s="2"/>
    </row>
    <row r="34" spans="1:12" s="3" customFormat="1" ht="16.5" customHeight="1">
      <c r="A34" s="21">
        <v>2</v>
      </c>
      <c r="B34" s="141" t="str">
        <f>MID('GS-1'!G29,1,15)</f>
        <v/>
      </c>
      <c r="C34" s="141"/>
      <c r="D34" s="22" t="str">
        <f>IF(B34="","",MID('GS-1'!I29,3,1))</f>
        <v/>
      </c>
      <c r="E34" s="22" t="str">
        <f>IF(B34="","",IF(MID('GS-1'!I29,5,1)="Ａ","〇",""))</f>
        <v/>
      </c>
      <c r="F34" s="22" t="str">
        <f>IF(B34="","",IF(MID('GS-1'!I29,5,1)="Ｂ","〇",""))</f>
        <v/>
      </c>
      <c r="G34" s="22" t="str">
        <f>IF(B34="","",IF(MID('GS-1'!I29,5,1)="Ｃ","〇",""))</f>
        <v/>
      </c>
      <c r="H34" s="22" t="str">
        <f>IF(B34="","",IF(MID('GS-1'!I29,1,2)="少年","〇",""))</f>
        <v/>
      </c>
      <c r="I34" s="22" t="str">
        <f>IF(B34="","",IF(MID('GS-1'!I29,1,2)="中学","〇",""))</f>
        <v/>
      </c>
      <c r="J34" s="34"/>
      <c r="L34" s="2"/>
    </row>
    <row r="35" spans="1:12" s="3" customFormat="1" ht="16.5" customHeight="1">
      <c r="A35" s="21">
        <v>3</v>
      </c>
      <c r="B35" s="141" t="str">
        <f>MID('GS-1'!G30,1,15)</f>
        <v/>
      </c>
      <c r="C35" s="141"/>
      <c r="D35" s="22" t="str">
        <f>IF(B35="","",MID('GS-1'!I30,3,1))</f>
        <v/>
      </c>
      <c r="E35" s="22" t="str">
        <f>IF(B35="","",IF(MID('GS-1'!I30,5,1)="Ａ","〇",""))</f>
        <v/>
      </c>
      <c r="F35" s="22" t="str">
        <f>IF(B35="","",IF(MID('GS-1'!I30,5,1)="Ｂ","〇",""))</f>
        <v/>
      </c>
      <c r="G35" s="22" t="str">
        <f>IF(B35="","",IF(MID('GS-1'!I30,5,1)="Ｃ","〇",""))</f>
        <v/>
      </c>
      <c r="H35" s="22" t="str">
        <f>IF(B35="","",IF(MID('GS-1'!I30,1,2)="少年","〇",""))</f>
        <v/>
      </c>
      <c r="I35" s="22" t="str">
        <f>IF(B35="","",IF(MID('GS-1'!I30,1,2)="中学","〇",""))</f>
        <v/>
      </c>
      <c r="J35" s="34"/>
      <c r="L35" s="2"/>
    </row>
    <row r="36" spans="1:12" s="3" customFormat="1" ht="16.5" customHeight="1">
      <c r="A36" s="21">
        <v>4</v>
      </c>
      <c r="B36" s="141" t="str">
        <f>MID('GS-1'!G31,1,15)</f>
        <v/>
      </c>
      <c r="C36" s="141"/>
      <c r="D36" s="22" t="str">
        <f>IF(B36="","",MID('GS-1'!I31,3,1))</f>
        <v/>
      </c>
      <c r="E36" s="22" t="str">
        <f>IF(B36="","",IF(MID('GS-1'!I31,5,1)="Ａ","〇",""))</f>
        <v/>
      </c>
      <c r="F36" s="22" t="str">
        <f>IF(B36="","",IF(MID('GS-1'!I31,5,1)="Ｂ","〇",""))</f>
        <v/>
      </c>
      <c r="G36" s="22" t="str">
        <f>IF(B36="","",IF(MID('GS-1'!I31,5,1)="Ｃ","〇",""))</f>
        <v/>
      </c>
      <c r="H36" s="22" t="str">
        <f>IF(B36="","",IF(MID('GS-1'!I31,1,2)="少年","〇",""))</f>
        <v/>
      </c>
      <c r="I36" s="22" t="str">
        <f>IF(B36="","",IF(MID('GS-1'!I31,1,2)="中学","〇",""))</f>
        <v/>
      </c>
      <c r="J36" s="34"/>
    </row>
    <row r="37" spans="1:12" s="3" customFormat="1" ht="16.5" customHeight="1">
      <c r="A37" s="24">
        <v>5</v>
      </c>
      <c r="B37" s="193" t="str">
        <f>MID('GS-1'!G32,1,15)</f>
        <v/>
      </c>
      <c r="C37" s="193"/>
      <c r="D37" s="25" t="str">
        <f>IF(B37="","",MID('GS-1'!I32,3,1))</f>
        <v/>
      </c>
      <c r="E37" s="25" t="str">
        <f>IF(B37="","",IF(MID('GS-1'!I32,5,1)="Ａ","〇",""))</f>
        <v/>
      </c>
      <c r="F37" s="25" t="str">
        <f>IF(B37="","",IF(MID('GS-1'!I32,5,1)="Ｂ","〇",""))</f>
        <v/>
      </c>
      <c r="G37" s="25" t="str">
        <f>IF(B37="","",IF(MID('GS-1'!I32,5,1)="Ｃ","〇",""))</f>
        <v/>
      </c>
      <c r="H37" s="25" t="str">
        <f>IF(B37="","",IF(MID('GS-1'!I32,1,2)="少年","〇",""))</f>
        <v/>
      </c>
      <c r="I37" s="25" t="str">
        <f>IF(B37="","",IF(MID('GS-1'!I32,1,2)="中学","〇",""))</f>
        <v/>
      </c>
      <c r="J37" s="35"/>
    </row>
  </sheetData>
  <mergeCells count="36">
    <mergeCell ref="A4:J4"/>
    <mergeCell ref="H5:I5"/>
    <mergeCell ref="A9:C9"/>
    <mergeCell ref="A10:C10"/>
    <mergeCell ref="E10:G10"/>
    <mergeCell ref="H10:J10"/>
    <mergeCell ref="A11:C11"/>
    <mergeCell ref="E11:J11"/>
    <mergeCell ref="A12:J12"/>
    <mergeCell ref="E15:G15"/>
    <mergeCell ref="B17:C17"/>
    <mergeCell ref="J15:J16"/>
    <mergeCell ref="A15:A16"/>
    <mergeCell ref="A31:A32"/>
    <mergeCell ref="D15:D16"/>
    <mergeCell ref="D31:D32"/>
    <mergeCell ref="B28:C28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J31:J32"/>
    <mergeCell ref="B15:C16"/>
    <mergeCell ref="B31:C32"/>
    <mergeCell ref="B36:C36"/>
    <mergeCell ref="B37:C37"/>
    <mergeCell ref="E31:G31"/>
    <mergeCell ref="B33:C33"/>
    <mergeCell ref="B34:C34"/>
    <mergeCell ref="B35:C35"/>
  </mergeCells>
  <phoneticPr fontId="30"/>
  <pageMargins left="0.98402777777777795" right="0.62916666666666698" top="0.75" bottom="0.75" header="0.3" footer="0.3"/>
  <pageSetup paperSize="9" scale="11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GS-1</vt:lpstr>
      <vt:lpstr>エントリー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kazutaka sasaki</cp:lastModifiedBy>
  <cp:lastPrinted>2025-11-21T10:05:51Z</cp:lastPrinted>
  <dcterms:created xsi:type="dcterms:W3CDTF">2017-10-24T13:15:00Z</dcterms:created>
  <dcterms:modified xsi:type="dcterms:W3CDTF">2025-11-21T16:47:02Z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